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H:\SQLBI\Books\DAX Patterns 2.0\Patterns\14 - Budget\Demo\"/>
    </mc:Choice>
  </mc:AlternateContent>
  <xr:revisionPtr revIDLastSave="0" documentId="13_ncr:1_{4D006F9B-DF63-48D2-8190-98002BFF32CC}" xr6:coauthVersionLast="45" xr6:coauthVersionMax="45" xr10:uidLastSave="{00000000-0000-0000-0000-000000000000}"/>
  <bookViews>
    <workbookView xWindow="-98" yWindow="-16297" windowWidth="28996" windowHeight="16395" xr2:uid="{00000000-000D-0000-FFFF-FFFF00000000}"/>
  </bookViews>
  <sheets>
    <sheet name="Forecast" sheetId="2" r:id="rId1"/>
    <sheet name="Override" sheetId="3" r:id="rId2"/>
    <sheet name="Example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4" i="2" l="1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W74" i="2"/>
  <c r="T74" i="2" s="1"/>
  <c r="W73" i="2"/>
  <c r="T73" i="2" s="1"/>
  <c r="W72" i="2"/>
  <c r="T72" i="2" s="1"/>
  <c r="W71" i="2"/>
  <c r="T71" i="2" s="1"/>
  <c r="W70" i="2"/>
  <c r="T70" i="2" s="1"/>
  <c r="W69" i="2"/>
  <c r="T69" i="2" s="1"/>
  <c r="W68" i="2"/>
  <c r="T68" i="2" s="1"/>
  <c r="W67" i="2"/>
  <c r="T67" i="2" s="1"/>
  <c r="W66" i="2"/>
  <c r="T66" i="2" s="1"/>
  <c r="W65" i="2"/>
  <c r="T65" i="2" s="1"/>
  <c r="W64" i="2"/>
  <c r="T64" i="2" s="1"/>
  <c r="W63" i="2"/>
  <c r="T63" i="2" s="1"/>
  <c r="W62" i="2"/>
  <c r="T62" i="2" s="1"/>
  <c r="W61" i="2"/>
  <c r="T61" i="2" s="1"/>
  <c r="W60" i="2"/>
  <c r="T60" i="2" s="1"/>
  <c r="W59" i="2"/>
  <c r="T59" i="2" s="1"/>
  <c r="W58" i="2"/>
  <c r="T58" i="2" s="1"/>
  <c r="W57" i="2"/>
  <c r="T57" i="2" s="1"/>
  <c r="W56" i="2"/>
  <c r="T56" i="2" s="1"/>
  <c r="W55" i="2"/>
  <c r="T55" i="2" s="1"/>
  <c r="W54" i="2"/>
  <c r="T54" i="2" s="1"/>
  <c r="W53" i="2"/>
  <c r="T53" i="2" s="1"/>
  <c r="W52" i="2"/>
  <c r="T52" i="2" s="1"/>
  <c r="W51" i="2"/>
  <c r="T51" i="2" s="1"/>
  <c r="W50" i="2"/>
  <c r="T50" i="2" s="1"/>
  <c r="W49" i="2"/>
  <c r="T49" i="2" s="1"/>
  <c r="W48" i="2"/>
  <c r="T48" i="2" s="1"/>
  <c r="W47" i="2"/>
  <c r="T47" i="2" s="1"/>
  <c r="W46" i="2"/>
  <c r="T46" i="2" s="1"/>
  <c r="W45" i="2"/>
  <c r="T45" i="2" s="1"/>
  <c r="W44" i="2"/>
  <c r="T44" i="2" s="1"/>
  <c r="W43" i="2"/>
  <c r="T43" i="2" s="1"/>
  <c r="W42" i="2"/>
  <c r="T42" i="2" s="1"/>
  <c r="W41" i="2"/>
  <c r="T41" i="2" s="1"/>
  <c r="W40" i="2"/>
  <c r="T40" i="2" s="1"/>
  <c r="W39" i="2"/>
  <c r="T39" i="2" s="1"/>
  <c r="W38" i="2"/>
  <c r="T38" i="2" s="1"/>
  <c r="W37" i="2"/>
  <c r="T37" i="2" s="1"/>
  <c r="W36" i="2"/>
  <c r="T36" i="2" s="1"/>
  <c r="W35" i="2"/>
  <c r="T35" i="2" s="1"/>
  <c r="W34" i="2"/>
  <c r="T34" i="2" s="1"/>
  <c r="W33" i="2"/>
  <c r="T33" i="2" s="1"/>
  <c r="W32" i="2"/>
  <c r="T32" i="2" s="1"/>
  <c r="W31" i="2"/>
  <c r="T31" i="2" s="1"/>
  <c r="W30" i="2"/>
  <c r="T30" i="2" s="1"/>
  <c r="W29" i="2"/>
  <c r="T29" i="2" s="1"/>
  <c r="W28" i="2"/>
  <c r="T28" i="2" s="1"/>
  <c r="W27" i="2"/>
  <c r="T27" i="2" s="1"/>
  <c r="W26" i="2"/>
  <c r="T26" i="2" s="1"/>
  <c r="W25" i="2"/>
  <c r="T25" i="2" s="1"/>
  <c r="W24" i="2"/>
  <c r="T24" i="2" s="1"/>
  <c r="W23" i="2"/>
  <c r="T23" i="2" s="1"/>
  <c r="W22" i="2"/>
  <c r="T22" i="2" s="1"/>
  <c r="W21" i="2"/>
  <c r="T21" i="2" s="1"/>
  <c r="W20" i="2"/>
  <c r="T20" i="2" s="1"/>
  <c r="W19" i="2"/>
  <c r="T19" i="2" s="1"/>
  <c r="W18" i="2"/>
  <c r="T18" i="2" s="1"/>
  <c r="W17" i="2"/>
  <c r="T17" i="2" s="1"/>
  <c r="W16" i="2"/>
  <c r="T16" i="2" s="1"/>
  <c r="W15" i="2"/>
  <c r="T15" i="2" s="1"/>
  <c r="W14" i="2"/>
  <c r="T14" i="2" s="1"/>
  <c r="W13" i="2"/>
  <c r="T13" i="2" s="1"/>
  <c r="W12" i="2"/>
  <c r="T12" i="2" s="1"/>
  <c r="W11" i="2"/>
  <c r="T11" i="2" s="1"/>
  <c r="W10" i="2"/>
  <c r="T10" i="2" s="1"/>
  <c r="W9" i="2"/>
  <c r="T9" i="2" s="1"/>
  <c r="W8" i="2"/>
  <c r="T8" i="2" s="1"/>
  <c r="W7" i="2"/>
  <c r="T7" i="2" s="1"/>
  <c r="W6" i="2"/>
  <c r="T6" i="2" s="1"/>
  <c r="W5" i="2"/>
  <c r="T5" i="2" s="1"/>
  <c r="W4" i="2"/>
  <c r="T4" i="2" s="1"/>
  <c r="W3" i="2"/>
  <c r="T3" i="2" s="1"/>
  <c r="V74" i="2"/>
  <c r="S74" i="2" s="1"/>
  <c r="V73" i="2"/>
  <c r="S73" i="2" s="1"/>
  <c r="V72" i="2"/>
  <c r="S72" i="2" s="1"/>
  <c r="V71" i="2"/>
  <c r="S71" i="2" s="1"/>
  <c r="V70" i="2"/>
  <c r="S70" i="2" s="1"/>
  <c r="V69" i="2"/>
  <c r="S69" i="2" s="1"/>
  <c r="V68" i="2"/>
  <c r="S68" i="2" s="1"/>
  <c r="V67" i="2"/>
  <c r="S67" i="2" s="1"/>
  <c r="V66" i="2"/>
  <c r="S66" i="2" s="1"/>
  <c r="V65" i="2"/>
  <c r="S65" i="2" s="1"/>
  <c r="V64" i="2"/>
  <c r="S64" i="2" s="1"/>
  <c r="V63" i="2"/>
  <c r="S63" i="2" s="1"/>
  <c r="V62" i="2"/>
  <c r="S62" i="2" s="1"/>
  <c r="V61" i="2"/>
  <c r="S61" i="2" s="1"/>
  <c r="V60" i="2"/>
  <c r="S60" i="2" s="1"/>
  <c r="V59" i="2"/>
  <c r="S59" i="2" s="1"/>
  <c r="V58" i="2"/>
  <c r="S58" i="2" s="1"/>
  <c r="V57" i="2"/>
  <c r="S57" i="2" s="1"/>
  <c r="V56" i="2"/>
  <c r="S56" i="2" s="1"/>
  <c r="V55" i="2"/>
  <c r="S55" i="2" s="1"/>
  <c r="V54" i="2"/>
  <c r="S54" i="2" s="1"/>
  <c r="V53" i="2"/>
  <c r="S53" i="2" s="1"/>
  <c r="V52" i="2"/>
  <c r="S52" i="2" s="1"/>
  <c r="V51" i="2"/>
  <c r="S51" i="2" s="1"/>
  <c r="V50" i="2"/>
  <c r="S50" i="2" s="1"/>
  <c r="V49" i="2"/>
  <c r="S49" i="2" s="1"/>
  <c r="V48" i="2"/>
  <c r="S48" i="2" s="1"/>
  <c r="V47" i="2"/>
  <c r="S47" i="2" s="1"/>
  <c r="V46" i="2"/>
  <c r="S46" i="2" s="1"/>
  <c r="V45" i="2"/>
  <c r="S45" i="2" s="1"/>
  <c r="V44" i="2"/>
  <c r="S44" i="2" s="1"/>
  <c r="V43" i="2"/>
  <c r="S43" i="2" s="1"/>
  <c r="V42" i="2"/>
  <c r="S42" i="2" s="1"/>
  <c r="V41" i="2"/>
  <c r="S41" i="2" s="1"/>
  <c r="V40" i="2"/>
  <c r="S40" i="2" s="1"/>
  <c r="V39" i="2"/>
  <c r="S39" i="2" s="1"/>
  <c r="V38" i="2"/>
  <c r="S38" i="2" s="1"/>
  <c r="V37" i="2"/>
  <c r="S37" i="2" s="1"/>
  <c r="V36" i="2"/>
  <c r="S36" i="2" s="1"/>
  <c r="V35" i="2"/>
  <c r="S35" i="2" s="1"/>
  <c r="V34" i="2"/>
  <c r="S34" i="2" s="1"/>
  <c r="V33" i="2"/>
  <c r="S33" i="2" s="1"/>
  <c r="V32" i="2"/>
  <c r="S32" i="2" s="1"/>
  <c r="V31" i="2"/>
  <c r="S31" i="2" s="1"/>
  <c r="V30" i="2"/>
  <c r="S30" i="2" s="1"/>
  <c r="V29" i="2"/>
  <c r="S29" i="2" s="1"/>
  <c r="V28" i="2"/>
  <c r="S28" i="2" s="1"/>
  <c r="V27" i="2"/>
  <c r="S27" i="2" s="1"/>
  <c r="V26" i="2"/>
  <c r="S26" i="2" s="1"/>
  <c r="V25" i="2"/>
  <c r="S25" i="2" s="1"/>
  <c r="V24" i="2"/>
  <c r="S24" i="2" s="1"/>
  <c r="V23" i="2"/>
  <c r="S23" i="2" s="1"/>
  <c r="V22" i="2"/>
  <c r="S22" i="2" s="1"/>
  <c r="V21" i="2"/>
  <c r="S21" i="2" s="1"/>
  <c r="V20" i="2"/>
  <c r="S20" i="2" s="1"/>
  <c r="V19" i="2"/>
  <c r="S19" i="2" s="1"/>
  <c r="V18" i="2"/>
  <c r="S18" i="2" s="1"/>
  <c r="V17" i="2"/>
  <c r="S17" i="2" s="1"/>
  <c r="V16" i="2"/>
  <c r="S16" i="2" s="1"/>
  <c r="V15" i="2"/>
  <c r="S15" i="2" s="1"/>
  <c r="V14" i="2"/>
  <c r="S14" i="2" s="1"/>
  <c r="V13" i="2"/>
  <c r="S13" i="2" s="1"/>
  <c r="V12" i="2"/>
  <c r="S12" i="2" s="1"/>
  <c r="V11" i="2"/>
  <c r="S11" i="2" s="1"/>
  <c r="V10" i="2"/>
  <c r="S10" i="2" s="1"/>
  <c r="V9" i="2"/>
  <c r="S9" i="2" s="1"/>
  <c r="V8" i="2"/>
  <c r="S8" i="2" s="1"/>
  <c r="V7" i="2"/>
  <c r="S7" i="2" s="1"/>
  <c r="V6" i="2"/>
  <c r="S6" i="2" s="1"/>
  <c r="V5" i="2"/>
  <c r="S5" i="2" s="1"/>
  <c r="V4" i="2"/>
  <c r="S4" i="2" s="1"/>
  <c r="V3" i="2"/>
  <c r="S3" i="2" s="1"/>
  <c r="U74" i="2"/>
  <c r="R74" i="2" s="1"/>
  <c r="U73" i="2"/>
  <c r="R73" i="2" s="1"/>
  <c r="U72" i="2"/>
  <c r="R72" i="2" s="1"/>
  <c r="U71" i="2"/>
  <c r="R71" i="2" s="1"/>
  <c r="U70" i="2"/>
  <c r="R70" i="2" s="1"/>
  <c r="U69" i="2"/>
  <c r="R69" i="2" s="1"/>
  <c r="U68" i="2"/>
  <c r="R68" i="2" s="1"/>
  <c r="U67" i="2"/>
  <c r="R67" i="2" s="1"/>
  <c r="U66" i="2"/>
  <c r="R66" i="2" s="1"/>
  <c r="U65" i="2"/>
  <c r="R65" i="2" s="1"/>
  <c r="U64" i="2"/>
  <c r="R64" i="2" s="1"/>
  <c r="U63" i="2"/>
  <c r="R63" i="2" s="1"/>
  <c r="U62" i="2"/>
  <c r="R62" i="2" s="1"/>
  <c r="U61" i="2"/>
  <c r="R61" i="2" s="1"/>
  <c r="U60" i="2"/>
  <c r="R60" i="2" s="1"/>
  <c r="U59" i="2"/>
  <c r="R59" i="2" s="1"/>
  <c r="U58" i="2"/>
  <c r="R58" i="2" s="1"/>
  <c r="U57" i="2"/>
  <c r="R57" i="2" s="1"/>
  <c r="U56" i="2"/>
  <c r="R56" i="2" s="1"/>
  <c r="U55" i="2"/>
  <c r="R55" i="2" s="1"/>
  <c r="U54" i="2"/>
  <c r="R54" i="2" s="1"/>
  <c r="U53" i="2"/>
  <c r="R53" i="2" s="1"/>
  <c r="U52" i="2"/>
  <c r="R52" i="2" s="1"/>
  <c r="U51" i="2"/>
  <c r="R51" i="2" s="1"/>
  <c r="U50" i="2"/>
  <c r="R50" i="2" s="1"/>
  <c r="U49" i="2"/>
  <c r="R49" i="2" s="1"/>
  <c r="U48" i="2"/>
  <c r="R48" i="2" s="1"/>
  <c r="U47" i="2"/>
  <c r="R47" i="2" s="1"/>
  <c r="U46" i="2"/>
  <c r="R46" i="2" s="1"/>
  <c r="U45" i="2"/>
  <c r="R45" i="2" s="1"/>
  <c r="U44" i="2"/>
  <c r="R44" i="2" s="1"/>
  <c r="U43" i="2"/>
  <c r="R43" i="2" s="1"/>
  <c r="U42" i="2"/>
  <c r="R42" i="2" s="1"/>
  <c r="U41" i="2"/>
  <c r="R41" i="2" s="1"/>
  <c r="U40" i="2"/>
  <c r="R40" i="2" s="1"/>
  <c r="U39" i="2"/>
  <c r="R39" i="2" s="1"/>
  <c r="U38" i="2"/>
  <c r="R38" i="2" s="1"/>
  <c r="U37" i="2"/>
  <c r="R37" i="2" s="1"/>
  <c r="U36" i="2"/>
  <c r="R36" i="2" s="1"/>
  <c r="U35" i="2"/>
  <c r="R35" i="2" s="1"/>
  <c r="U34" i="2"/>
  <c r="R34" i="2" s="1"/>
  <c r="U33" i="2"/>
  <c r="R33" i="2" s="1"/>
  <c r="U32" i="2"/>
  <c r="R32" i="2" s="1"/>
  <c r="U31" i="2"/>
  <c r="R31" i="2" s="1"/>
  <c r="U30" i="2"/>
  <c r="R30" i="2" s="1"/>
  <c r="U29" i="2"/>
  <c r="R29" i="2" s="1"/>
  <c r="U28" i="2"/>
  <c r="R28" i="2" s="1"/>
  <c r="U27" i="2"/>
  <c r="R27" i="2" s="1"/>
  <c r="U26" i="2"/>
  <c r="R26" i="2" s="1"/>
  <c r="U25" i="2"/>
  <c r="R25" i="2" s="1"/>
  <c r="U24" i="2"/>
  <c r="R24" i="2" s="1"/>
  <c r="U23" i="2"/>
  <c r="R23" i="2" s="1"/>
  <c r="U22" i="2"/>
  <c r="R22" i="2" s="1"/>
  <c r="U21" i="2"/>
  <c r="R21" i="2" s="1"/>
  <c r="U20" i="2"/>
  <c r="R20" i="2" s="1"/>
  <c r="U19" i="2"/>
  <c r="R19" i="2" s="1"/>
  <c r="U18" i="2"/>
  <c r="R18" i="2" s="1"/>
  <c r="U17" i="2"/>
  <c r="R17" i="2" s="1"/>
  <c r="U16" i="2"/>
  <c r="R16" i="2" s="1"/>
  <c r="U15" i="2"/>
  <c r="R15" i="2" s="1"/>
  <c r="U14" i="2"/>
  <c r="R14" i="2" s="1"/>
  <c r="U13" i="2"/>
  <c r="R13" i="2" s="1"/>
  <c r="U12" i="2"/>
  <c r="R12" i="2" s="1"/>
  <c r="U11" i="2"/>
  <c r="R11" i="2" s="1"/>
  <c r="U10" i="2"/>
  <c r="R10" i="2" s="1"/>
  <c r="U9" i="2"/>
  <c r="R9" i="2" s="1"/>
  <c r="U8" i="2"/>
  <c r="R8" i="2" s="1"/>
  <c r="U7" i="2"/>
  <c r="R7" i="2" s="1"/>
  <c r="U6" i="2"/>
  <c r="R6" i="2" s="1"/>
  <c r="U5" i="2"/>
  <c r="R5" i="2" s="1"/>
  <c r="U4" i="2"/>
  <c r="R4" i="2" s="1"/>
  <c r="U3" i="2"/>
  <c r="R3" i="2" s="1"/>
  <c r="B10" i="3" l="1"/>
  <c r="B11" i="3" s="1"/>
  <c r="B9" i="3"/>
  <c r="B8" i="3"/>
  <c r="I12" i="4" l="1"/>
  <c r="I11" i="4"/>
  <c r="I10" i="4"/>
  <c r="I9" i="4"/>
  <c r="I8" i="4"/>
  <c r="H6" i="4"/>
  <c r="H9" i="4"/>
  <c r="H8" i="4"/>
  <c r="H11" i="4"/>
  <c r="H10" i="4"/>
  <c r="D6" i="4"/>
  <c r="E11" i="4" s="1"/>
  <c r="B7" i="3"/>
  <c r="E7" i="4" l="1"/>
  <c r="E9" i="4"/>
  <c r="E10" i="4"/>
  <c r="E8" i="4"/>
</calcChain>
</file>

<file path=xl/sharedStrings.xml><?xml version="1.0" encoding="utf-8"?>
<sst xmlns="http://schemas.openxmlformats.org/spreadsheetml/2006/main" count="307" uniqueCount="68">
  <si>
    <t>CountryRegion</t>
  </si>
  <si>
    <t>Brand</t>
  </si>
  <si>
    <t>China</t>
  </si>
  <si>
    <t>Wide World Importers</t>
  </si>
  <si>
    <t>Germany</t>
  </si>
  <si>
    <t>United States</t>
  </si>
  <si>
    <t>Low</t>
  </si>
  <si>
    <t>Medium</t>
  </si>
  <si>
    <t>High</t>
  </si>
  <si>
    <t>Year</t>
  </si>
  <si>
    <t>ProductKey</t>
  </si>
  <si>
    <t>Product Code</t>
  </si>
  <si>
    <t>Product Name</t>
  </si>
  <si>
    <t>Manufacturer</t>
  </si>
  <si>
    <t>Subcategory</t>
  </si>
  <si>
    <t>Category</t>
  </si>
  <si>
    <t>Color</t>
  </si>
  <si>
    <t>Microsoft</t>
  </si>
  <si>
    <t>Microsoft Corp</t>
  </si>
  <si>
    <t>Laptops</t>
  </si>
  <si>
    <t>Computers</t>
  </si>
  <si>
    <t>Gray</t>
  </si>
  <si>
    <t>Microsoft Surface gray</t>
  </si>
  <si>
    <t>Microsoft Surface black</t>
  </si>
  <si>
    <t>Black</t>
  </si>
  <si>
    <t>Shirts</t>
  </si>
  <si>
    <t>Clothes</t>
  </si>
  <si>
    <t>Power BI T-shirt black</t>
  </si>
  <si>
    <t>Power BI T-shirt blue</t>
  </si>
  <si>
    <t>Power BI T-shirt gray</t>
  </si>
  <si>
    <t>Blue</t>
  </si>
  <si>
    <t>Microsoft Surface azure</t>
  </si>
  <si>
    <t>Azure</t>
  </si>
  <si>
    <t>A</t>
  </si>
  <si>
    <t>B</t>
  </si>
  <si>
    <t>C</t>
  </si>
  <si>
    <t>D</t>
  </si>
  <si>
    <t>Cat 1</t>
  </si>
  <si>
    <t>%</t>
  </si>
  <si>
    <t>E</t>
  </si>
  <si>
    <t>Override</t>
  </si>
  <si>
    <t>WWI 1GB Digital Voice Recorder Pen E100 Pink</t>
  </si>
  <si>
    <t>0104014</t>
  </si>
  <si>
    <t>Recording Pen</t>
  </si>
  <si>
    <t>Audio</t>
  </si>
  <si>
    <t>Pink</t>
  </si>
  <si>
    <t>Amount</t>
  </si>
  <si>
    <t>WWI 2GB Pulse Smart pen M100 White</t>
  </si>
  <si>
    <t>MSSG 100000</t>
  </si>
  <si>
    <t>MSSG 100001</t>
  </si>
  <si>
    <t>MSSG 100002</t>
  </si>
  <si>
    <t>TSHRT 100003</t>
  </si>
  <si>
    <t>TSHRT 100004</t>
  </si>
  <si>
    <t>TSHRT 100005</t>
  </si>
  <si>
    <t>Year New</t>
  </si>
  <si>
    <t>Year Del</t>
  </si>
  <si>
    <t>0104004</t>
  </si>
  <si>
    <t>Calendar Year</t>
  </si>
  <si>
    <t>Sales 2009</t>
  </si>
  <si>
    <t>CY 2007</t>
  </si>
  <si>
    <t>Games and Toys</t>
  </si>
  <si>
    <t>Home Appliances</t>
  </si>
  <si>
    <t>TV and Video</t>
  </si>
  <si>
    <t>Cameras and camcorders</t>
  </si>
  <si>
    <t>Music, Movies and Audio Books</t>
  </si>
  <si>
    <t>Cell phones</t>
  </si>
  <si>
    <t>CY 2008</t>
  </si>
  <si>
    <t>CY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</si>
</sst>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center" wrapText="1"/>
    </xf>
    <xf numFmtId="43" fontId="0" fillId="0" borderId="0" xfId="42" applyFont="1" applyAlignment="1">
      <alignment vertical="center" wrapText="1"/>
    </xf>
    <xf numFmtId="43" fontId="0" fillId="0" borderId="0" xfId="42" applyFont="1"/>
    <xf numFmtId="9" fontId="0" fillId="0" borderId="0" xfId="43" applyFont="1"/>
    <xf numFmtId="0" fontId="16" fillId="0" borderId="0" xfId="0" applyFont="1"/>
    <xf numFmtId="0" fontId="0" fillId="33" borderId="0" xfId="0" applyFill="1"/>
    <xf numFmtId="0" fontId="18" fillId="0" borderId="0" xfId="0" applyNumberFormat="1" applyFont="1" applyFill="1" applyBorder="1" applyAlignment="1" applyProtection="1"/>
    <xf numFmtId="0" fontId="18" fillId="0" borderId="0" xfId="0" quotePrefix="1" applyNumberFormat="1" applyFont="1" applyFill="1" applyBorder="1" applyAlignment="1" applyProtection="1"/>
    <xf numFmtId="10" fontId="0" fillId="0" borderId="0" xfId="43" applyNumberFormat="1" applyFont="1" applyAlignment="1">
      <alignment vertical="center" wrapText="1"/>
    </xf>
    <xf numFmtId="10" fontId="0" fillId="0" borderId="0" xfId="43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35" formatCode="_(* #,##0.00_);_(* \(#,##0.00\);_(* &quot;-&quot;??_);_(@_)"/>
    </dxf>
    <dxf>
      <numFmt numFmtId="35" formatCode="_(* #,##0.00_);_(* \(#,##0.00\);_(* &quot;-&quot;??_);_(@_)"/>
      <alignment horizontal="general" vertical="center" textRotation="0" wrapText="1" indent="0" justifyLastLine="0" shrinkToFit="0" readingOrder="0"/>
    </dxf>
    <dxf>
      <numFmt numFmtId="35" formatCode="_(* #,##0.00_);_(* \(#,##0.00\);_(* &quot;-&quot;??_);_(@_)"/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A2E8EF4-2A36-4B88-B766-242C200AA612}" name="Forecast" displayName="Forecast" ref="B2:G74" totalsRowShown="0" headerRowDxfId="8" dataDxfId="7">
  <autoFilter ref="B2:G74" xr:uid="{D4B5E1FE-BE84-4AA9-BA58-96C125D61C8D}"/>
  <tableColumns count="6">
    <tableColumn id="1" xr3:uid="{EDAD4F51-96ED-4A0E-A4D8-E4DC268A6F94}" name="CountryRegion" dataDxfId="6">
      <calculatedColumnFormula>J3</calculatedColumnFormula>
    </tableColumn>
    <tableColumn id="2" xr3:uid="{1116EFFA-00A8-4AA0-82FE-53D8DF3EE1E1}" name="Category" dataDxfId="5">
      <calculatedColumnFormula>K3</calculatedColumnFormula>
    </tableColumn>
    <tableColumn id="3" xr3:uid="{C9679E9B-080F-4A9E-97F1-4C3AD3612350}" name="Year" dataDxfId="4">
      <calculatedColumnFormula>LEFT(I3,3)&amp;(RIGHT(I3,4)+1)</calculatedColumnFormula>
    </tableColumn>
    <tableColumn id="4" xr3:uid="{C26BF68D-AD94-4375-99C3-F8B2D56CD5A0}" name="Low" dataDxfId="3" dataCellStyle="Comma">
      <calculatedColumnFormula>N3</calculatedColumnFormula>
    </tableColumn>
    <tableColumn id="5" xr3:uid="{964F7641-55D3-4AE0-BB51-32117CFF2F3B}" name="Medium" dataDxfId="2" dataCellStyle="Comma">
      <calculatedColumnFormula>O3</calculatedColumnFormula>
    </tableColumn>
    <tableColumn id="6" xr3:uid="{442206B6-029F-4670-BBA6-0C24A2436982}" name="High" dataDxfId="1" dataCellStyle="Comma">
      <calculatedColumnFormula>P3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389195-87E7-4BCE-98BE-3AB91B75F3CA}" name="Override" displayName="Override" ref="B5:L13" totalsRowShown="0">
  <autoFilter ref="B5:L13" xr:uid="{2C3F890A-9105-473E-A071-844A6A891C60}"/>
  <tableColumns count="11">
    <tableColumn id="1" xr3:uid="{65885469-79BD-4EB6-9CDC-024DFDC8E9AC}" name="ProductKey"/>
    <tableColumn id="2" xr3:uid="{F399016E-CA4E-4D2C-A029-52C11DED096D}" name="Year New"/>
    <tableColumn id="3" xr3:uid="{68801F70-0236-4844-91CB-707BF27A74D4}" name="Year Del"/>
    <tableColumn id="4" xr3:uid="{18BA6600-4ADC-4159-A9E9-885744A14C81}" name="Product Code"/>
    <tableColumn id="5" xr3:uid="{ED75C53B-D46F-4B16-A267-2D1CF041E167}" name="Product Name"/>
    <tableColumn id="6" xr3:uid="{85EFDE6A-65D3-4194-AC58-14E97BE4E9B6}" name="Manufacturer"/>
    <tableColumn id="7" xr3:uid="{EA299BE8-09DC-4228-B8ED-5BF6D371B3B8}" name="Brand"/>
    <tableColumn id="8" xr3:uid="{33438125-E08E-43BF-A43A-B1BB551DD567}" name="Subcategory"/>
    <tableColumn id="9" xr3:uid="{C0266259-BD6C-4CEF-8809-9DD10817B8B7}" name="Category"/>
    <tableColumn id="10" xr3:uid="{154C486F-A73B-42FE-97DE-058629938122}" name="Color"/>
    <tableColumn id="11" xr3:uid="{C306A54F-D3FB-4883-B932-1C293E70F601}" name="Amount" dataDxfId="0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44CDE-4A2A-4827-96D3-2798299C51D1}">
  <dimension ref="B2:W321"/>
  <sheetViews>
    <sheetView tabSelected="1" zoomScale="145" zoomScaleNormal="145" workbookViewId="0">
      <selection activeCell="G18" sqref="G18"/>
    </sheetView>
  </sheetViews>
  <sheetFormatPr defaultRowHeight="15" x14ac:dyDescent="0.25"/>
  <cols>
    <col min="2" max="2" width="15.5703125" bestFit="1" customWidth="1"/>
    <col min="3" max="3" width="32.5703125" customWidth="1"/>
    <col min="4" max="4" width="9.5703125" customWidth="1"/>
    <col min="5" max="6" width="13.140625" bestFit="1" customWidth="1"/>
    <col min="7" max="7" width="13.28515625" bestFit="1" customWidth="1"/>
    <col min="9" max="9" width="13.28515625" bestFit="1" customWidth="1"/>
    <col min="10" max="10" width="14.28515625" bestFit="1" customWidth="1"/>
    <col min="11" max="11" width="34.5703125" customWidth="1"/>
    <col min="12" max="12" width="14.42578125" bestFit="1" customWidth="1"/>
    <col min="13" max="16" width="13.140625" customWidth="1"/>
    <col min="17" max="17" width="2.5703125" customWidth="1"/>
    <col min="18" max="20" width="14.42578125" bestFit="1" customWidth="1"/>
  </cols>
  <sheetData>
    <row r="2" spans="2:23" x14ac:dyDescent="0.25">
      <c r="B2" s="1" t="s">
        <v>0</v>
      </c>
      <c r="C2" s="1" t="s">
        <v>15</v>
      </c>
      <c r="D2" s="1" t="s">
        <v>9</v>
      </c>
      <c r="E2" s="1" t="s">
        <v>6</v>
      </c>
      <c r="F2" s="1" t="s">
        <v>7</v>
      </c>
      <c r="G2" s="1" t="s">
        <v>8</v>
      </c>
      <c r="I2" s="1" t="s">
        <v>57</v>
      </c>
      <c r="J2" s="1" t="s">
        <v>0</v>
      </c>
      <c r="K2" s="1" t="s">
        <v>15</v>
      </c>
      <c r="L2" s="1" t="s">
        <v>58</v>
      </c>
      <c r="M2" s="1"/>
      <c r="N2" s="1" t="s">
        <v>6</v>
      </c>
      <c r="O2" s="1" t="s">
        <v>7</v>
      </c>
      <c r="P2" s="1" t="s">
        <v>8</v>
      </c>
      <c r="Q2" s="1"/>
      <c r="R2" s="1"/>
      <c r="S2" s="1"/>
      <c r="T2" s="1"/>
      <c r="U2" s="1" t="s">
        <v>6</v>
      </c>
      <c r="V2" s="1" t="s">
        <v>7</v>
      </c>
      <c r="W2" s="1" t="s">
        <v>8</v>
      </c>
    </row>
    <row r="3" spans="2:23" x14ac:dyDescent="0.25">
      <c r="B3" s="1" t="str">
        <f t="shared" ref="B3:B34" si="0">J3</f>
        <v>China</v>
      </c>
      <c r="C3" s="1" t="str">
        <f t="shared" ref="C3:C34" si="1">K3</f>
        <v>Audio</v>
      </c>
      <c r="D3" s="1" t="str">
        <f t="shared" ref="D3:D66" si="2">LEFT(I3,3)&amp;(RIGHT(I3,4)+1)</f>
        <v>CY 2008</v>
      </c>
      <c r="E3" s="2">
        <f t="shared" ref="E3:E34" si="3">N3</f>
        <v>16076.22833</v>
      </c>
      <c r="F3" s="2">
        <f t="shared" ref="F3:F34" si="4">O3</f>
        <v>19605.156500000001</v>
      </c>
      <c r="G3" s="3">
        <f t="shared" ref="G3:G34" si="5">P3</f>
        <v>22741.981540000001</v>
      </c>
      <c r="I3" s="1" t="s">
        <v>59</v>
      </c>
      <c r="J3" s="1" t="s">
        <v>2</v>
      </c>
      <c r="K3" s="1" t="s">
        <v>44</v>
      </c>
      <c r="L3" s="1">
        <v>19605.156500000001</v>
      </c>
      <c r="M3" s="2"/>
      <c r="N3" s="2">
        <v>16076.22833</v>
      </c>
      <c r="O3" s="2">
        <v>19605.156500000001</v>
      </c>
      <c r="P3" s="2">
        <v>22741.981540000001</v>
      </c>
      <c r="Q3" s="2"/>
      <c r="R3" s="2">
        <f ca="1">$L3*U3</f>
        <v>15095.970505000001</v>
      </c>
      <c r="S3" s="2">
        <f ca="1">$L3*V3</f>
        <v>20977.517455000001</v>
      </c>
      <c r="T3" s="2">
        <f ca="1">$L3*W3</f>
        <v>23722.239365000001</v>
      </c>
      <c r="U3" s="9">
        <f ca="1">(100 - (RANDBETWEEN(15,25)))/100</f>
        <v>0.77</v>
      </c>
      <c r="V3" s="9">
        <f ca="1">(100 - (RANDBETWEEN(15,25)) + (RANDBETWEEN(15,25)))/100</f>
        <v>1.07</v>
      </c>
      <c r="W3" s="10">
        <f ca="1">(100 + (RANDBETWEEN(15,25)))/100</f>
        <v>1.21</v>
      </c>
    </row>
    <row r="4" spans="2:23" x14ac:dyDescent="0.25">
      <c r="B4" s="1" t="str">
        <f t="shared" si="0"/>
        <v>China</v>
      </c>
      <c r="C4" s="1" t="str">
        <f t="shared" si="1"/>
        <v>Cameras and camcorders</v>
      </c>
      <c r="D4" s="1" t="str">
        <f t="shared" si="2"/>
        <v>CY 2008</v>
      </c>
      <c r="E4" s="2">
        <f t="shared" si="3"/>
        <v>718518.46399999992</v>
      </c>
      <c r="F4" s="2">
        <f t="shared" si="4"/>
        <v>845315.84</v>
      </c>
      <c r="G4" s="3">
        <f t="shared" si="5"/>
        <v>1014379.0079999999</v>
      </c>
      <c r="I4" s="1" t="s">
        <v>59</v>
      </c>
      <c r="J4" s="1" t="s">
        <v>2</v>
      </c>
      <c r="K4" s="1" t="s">
        <v>63</v>
      </c>
      <c r="L4" s="1">
        <v>845315.84</v>
      </c>
      <c r="M4" s="2"/>
      <c r="N4" s="2">
        <v>718518.46399999992</v>
      </c>
      <c r="O4" s="2">
        <v>845315.84</v>
      </c>
      <c r="P4" s="2">
        <v>1014379.0079999999</v>
      </c>
      <c r="Q4" s="2"/>
      <c r="R4" s="2">
        <f ca="1">$L4*U4</f>
        <v>676252.67200000002</v>
      </c>
      <c r="S4" s="2">
        <f ca="1">$L4*V4</f>
        <v>870675.31519999995</v>
      </c>
      <c r="T4" s="2">
        <f ca="1">$L4*W4</f>
        <v>1014379.0079999999</v>
      </c>
      <c r="U4" s="9">
        <f t="shared" ref="U4:U67" ca="1" si="6">(100 - (RANDBETWEEN(15,25)))/100</f>
        <v>0.8</v>
      </c>
      <c r="V4" s="9">
        <f t="shared" ref="V4:V67" ca="1" si="7">(100 - (RANDBETWEEN(15,25)) + (RANDBETWEEN(15,25)))/100</f>
        <v>1.03</v>
      </c>
      <c r="W4" s="10">
        <f t="shared" ref="W4:W67" ca="1" si="8">(100 + (RANDBETWEEN(15,25)))/100</f>
        <v>1.2</v>
      </c>
    </row>
    <row r="5" spans="2:23" x14ac:dyDescent="0.25">
      <c r="B5" s="1" t="str">
        <f t="shared" si="0"/>
        <v>China</v>
      </c>
      <c r="C5" s="1" t="str">
        <f t="shared" si="1"/>
        <v>Cell phones</v>
      </c>
      <c r="D5" s="1" t="str">
        <f t="shared" si="2"/>
        <v>CY 2008</v>
      </c>
      <c r="E5" s="2">
        <f t="shared" si="3"/>
        <v>129851.105865</v>
      </c>
      <c r="F5" s="2">
        <f t="shared" si="4"/>
        <v>156447.11550000001</v>
      </c>
      <c r="G5" s="3">
        <f t="shared" si="5"/>
        <v>186172.06744500002</v>
      </c>
      <c r="I5" s="1" t="s">
        <v>59</v>
      </c>
      <c r="J5" s="1" t="s">
        <v>2</v>
      </c>
      <c r="K5" s="1" t="s">
        <v>65</v>
      </c>
      <c r="L5" s="1">
        <v>156447.11550000001</v>
      </c>
      <c r="M5" s="2"/>
      <c r="N5" s="2">
        <v>129851.105865</v>
      </c>
      <c r="O5" s="2">
        <v>156447.11550000001</v>
      </c>
      <c r="P5" s="2">
        <v>186172.06744500002</v>
      </c>
      <c r="Q5" s="2"/>
      <c r="R5" s="2">
        <f ca="1">$L5*U5</f>
        <v>117335.33662500001</v>
      </c>
      <c r="S5" s="2">
        <f ca="1">$L5*V5</f>
        <v>167398.41358500003</v>
      </c>
      <c r="T5" s="2">
        <f ca="1">$L5*W5</f>
        <v>184607.59629000002</v>
      </c>
      <c r="U5" s="9">
        <f t="shared" ca="1" si="6"/>
        <v>0.75</v>
      </c>
      <c r="V5" s="9">
        <f t="shared" ca="1" si="7"/>
        <v>1.07</v>
      </c>
      <c r="W5" s="10">
        <f t="shared" ca="1" si="8"/>
        <v>1.18</v>
      </c>
    </row>
    <row r="6" spans="2:23" x14ac:dyDescent="0.25">
      <c r="B6" s="1" t="str">
        <f t="shared" si="0"/>
        <v>China</v>
      </c>
      <c r="C6" s="1" t="str">
        <f t="shared" si="1"/>
        <v>Computers</v>
      </c>
      <c r="D6" s="1" t="str">
        <f t="shared" si="2"/>
        <v>CY 2008</v>
      </c>
      <c r="E6" s="2">
        <f t="shared" si="3"/>
        <v>959248.53287999996</v>
      </c>
      <c r="F6" s="2">
        <f t="shared" si="4"/>
        <v>1123022.67264</v>
      </c>
      <c r="G6" s="3">
        <f t="shared" si="5"/>
        <v>1392080.18796</v>
      </c>
      <c r="I6" s="1" t="s">
        <v>59</v>
      </c>
      <c r="J6" s="1" t="s">
        <v>2</v>
      </c>
      <c r="K6" s="1" t="s">
        <v>20</v>
      </c>
      <c r="L6" s="1">
        <v>1169815.284</v>
      </c>
      <c r="M6" s="2"/>
      <c r="N6" s="2">
        <v>959248.53287999996</v>
      </c>
      <c r="O6" s="2">
        <v>1123022.67264</v>
      </c>
      <c r="P6" s="2">
        <v>1392080.18796</v>
      </c>
      <c r="Q6" s="2"/>
      <c r="R6" s="2">
        <f ca="1">$L6*U6</f>
        <v>900757.76867999998</v>
      </c>
      <c r="S6" s="2">
        <f ca="1">$L6*V6</f>
        <v>1146418.97832</v>
      </c>
      <c r="T6" s="2">
        <f ca="1">$L6*W6</f>
        <v>1450570.9521599999</v>
      </c>
      <c r="U6" s="9">
        <f t="shared" ca="1" si="6"/>
        <v>0.77</v>
      </c>
      <c r="V6" s="9">
        <f t="shared" ca="1" si="7"/>
        <v>0.98</v>
      </c>
      <c r="W6" s="10">
        <f t="shared" ca="1" si="8"/>
        <v>1.24</v>
      </c>
    </row>
    <row r="7" spans="2:23" x14ac:dyDescent="0.25">
      <c r="B7" s="1" t="str">
        <f t="shared" si="0"/>
        <v>China</v>
      </c>
      <c r="C7" s="1" t="str">
        <f t="shared" si="1"/>
        <v>Games and Toys</v>
      </c>
      <c r="D7" s="1" t="str">
        <f t="shared" si="2"/>
        <v>CY 2008</v>
      </c>
      <c r="E7" s="2">
        <f t="shared" si="3"/>
        <v>20313.562884999999</v>
      </c>
      <c r="F7" s="2">
        <f t="shared" si="4"/>
        <v>25589.812984999997</v>
      </c>
      <c r="G7" s="3">
        <f t="shared" si="5"/>
        <v>31921.313104999997</v>
      </c>
      <c r="I7" s="1" t="s">
        <v>59</v>
      </c>
      <c r="J7" s="1" t="s">
        <v>2</v>
      </c>
      <c r="K7" s="1" t="s">
        <v>60</v>
      </c>
      <c r="L7" s="1">
        <v>26381.250499999998</v>
      </c>
      <c r="M7" s="2"/>
      <c r="N7" s="2">
        <v>20313.562884999999</v>
      </c>
      <c r="O7" s="2">
        <v>25589.812984999997</v>
      </c>
      <c r="P7" s="2">
        <v>31921.313104999997</v>
      </c>
      <c r="Q7" s="2"/>
      <c r="R7" s="2">
        <f ca="1">$L7*U7</f>
        <v>20313.562884999999</v>
      </c>
      <c r="S7" s="2">
        <f ca="1">$L7*V7</f>
        <v>26645.063005</v>
      </c>
      <c r="T7" s="2">
        <f ca="1">$L7*W7</f>
        <v>30602.250579999996</v>
      </c>
      <c r="U7" s="9">
        <f t="shared" ca="1" si="6"/>
        <v>0.77</v>
      </c>
      <c r="V7" s="9">
        <f t="shared" ca="1" si="7"/>
        <v>1.01</v>
      </c>
      <c r="W7" s="10">
        <f t="shared" ca="1" si="8"/>
        <v>1.1599999999999999</v>
      </c>
    </row>
    <row r="8" spans="2:23" x14ac:dyDescent="0.25">
      <c r="B8" s="1" t="str">
        <f t="shared" si="0"/>
        <v>China</v>
      </c>
      <c r="C8" s="1" t="str">
        <f t="shared" si="1"/>
        <v>Home Appliances</v>
      </c>
      <c r="D8" s="1" t="str">
        <f t="shared" si="2"/>
        <v>CY 2008</v>
      </c>
      <c r="E8" s="2">
        <f t="shared" si="3"/>
        <v>582239.6028750001</v>
      </c>
      <c r="F8" s="2">
        <f t="shared" si="4"/>
        <v>745266.69168000005</v>
      </c>
      <c r="G8" s="3">
        <f t="shared" si="5"/>
        <v>962636.14342000009</v>
      </c>
      <c r="I8" s="1" t="s">
        <v>59</v>
      </c>
      <c r="J8" s="1" t="s">
        <v>2</v>
      </c>
      <c r="K8" s="1" t="s">
        <v>61</v>
      </c>
      <c r="L8" s="1">
        <v>776319.47050000005</v>
      </c>
      <c r="M8" s="2"/>
      <c r="N8" s="2">
        <v>582239.6028750001</v>
      </c>
      <c r="O8" s="2">
        <v>745266.69168000005</v>
      </c>
      <c r="P8" s="2">
        <v>962636.14342000009</v>
      </c>
      <c r="Q8" s="2"/>
      <c r="R8" s="2">
        <f ca="1">$L8*U8</f>
        <v>652108.35522000003</v>
      </c>
      <c r="S8" s="2">
        <f ca="1">$L8*V8</f>
        <v>760793.08108999999</v>
      </c>
      <c r="T8" s="2">
        <f ca="1">$L8*W8</f>
        <v>970399.33812500001</v>
      </c>
      <c r="U8" s="9">
        <f t="shared" ca="1" si="6"/>
        <v>0.84</v>
      </c>
      <c r="V8" s="9">
        <f t="shared" ca="1" si="7"/>
        <v>0.98</v>
      </c>
      <c r="W8" s="10">
        <f t="shared" ca="1" si="8"/>
        <v>1.25</v>
      </c>
    </row>
    <row r="9" spans="2:23" x14ac:dyDescent="0.25">
      <c r="B9" s="1" t="str">
        <f t="shared" si="0"/>
        <v>China</v>
      </c>
      <c r="C9" s="1" t="str">
        <f t="shared" si="1"/>
        <v>Music, Movies and Audio Books</v>
      </c>
      <c r="D9" s="1" t="str">
        <f t="shared" si="2"/>
        <v>CY 2008</v>
      </c>
      <c r="E9" s="2">
        <f t="shared" si="3"/>
        <v>35402.617064999999</v>
      </c>
      <c r="F9" s="2">
        <f t="shared" si="4"/>
        <v>43933.368165</v>
      </c>
      <c r="G9" s="3">
        <f t="shared" si="5"/>
        <v>52890.656819999997</v>
      </c>
      <c r="I9" s="1" t="s">
        <v>59</v>
      </c>
      <c r="J9" s="1" t="s">
        <v>2</v>
      </c>
      <c r="K9" s="1" t="s">
        <v>64</v>
      </c>
      <c r="L9" s="1">
        <v>42653.755499999999</v>
      </c>
      <c r="M9" s="2"/>
      <c r="N9" s="2">
        <v>35402.617064999999</v>
      </c>
      <c r="O9" s="2">
        <v>43933.368165</v>
      </c>
      <c r="P9" s="2">
        <v>52890.656819999997</v>
      </c>
      <c r="Q9" s="2"/>
      <c r="R9" s="2">
        <f ca="1">$L9*U9</f>
        <v>34549.541955000001</v>
      </c>
      <c r="S9" s="2">
        <f ca="1">$L9*V9</f>
        <v>43080.293055000002</v>
      </c>
      <c r="T9" s="2">
        <f ca="1">$L9*W9</f>
        <v>49051.818824999995</v>
      </c>
      <c r="U9" s="9">
        <f t="shared" ca="1" si="6"/>
        <v>0.81</v>
      </c>
      <c r="V9" s="9">
        <f t="shared" ca="1" si="7"/>
        <v>1.01</v>
      </c>
      <c r="W9" s="10">
        <f t="shared" ca="1" si="8"/>
        <v>1.1499999999999999</v>
      </c>
    </row>
    <row r="10" spans="2:23" x14ac:dyDescent="0.25">
      <c r="B10" s="1" t="str">
        <f t="shared" si="0"/>
        <v>China</v>
      </c>
      <c r="C10" s="1" t="str">
        <f t="shared" si="1"/>
        <v>TV and Video</v>
      </c>
      <c r="D10" s="1" t="str">
        <f t="shared" si="2"/>
        <v>CY 2008</v>
      </c>
      <c r="E10" s="2">
        <f t="shared" si="3"/>
        <v>406879.94878999994</v>
      </c>
      <c r="F10" s="2">
        <f t="shared" si="4"/>
        <v>486271.15830999997</v>
      </c>
      <c r="G10" s="3">
        <f t="shared" si="5"/>
        <v>570624.31842499995</v>
      </c>
      <c r="I10" s="1" t="s">
        <v>59</v>
      </c>
      <c r="J10" s="1" t="s">
        <v>2</v>
      </c>
      <c r="K10" s="1" t="s">
        <v>62</v>
      </c>
      <c r="L10" s="1">
        <v>496195.05949999997</v>
      </c>
      <c r="M10" s="2"/>
      <c r="N10" s="2">
        <v>406879.94878999994</v>
      </c>
      <c r="O10" s="2">
        <v>486271.15830999997</v>
      </c>
      <c r="P10" s="2">
        <v>570624.31842499995</v>
      </c>
      <c r="Q10" s="2"/>
      <c r="R10" s="2">
        <f ca="1">$L10*U10</f>
        <v>387032.14640999999</v>
      </c>
      <c r="S10" s="2">
        <f ca="1">$L10*V10</f>
        <v>481309.20771499997</v>
      </c>
      <c r="T10" s="2">
        <f ca="1">$L10*W10</f>
        <v>590472.12080499995</v>
      </c>
      <c r="U10" s="9">
        <f t="shared" ca="1" si="6"/>
        <v>0.78</v>
      </c>
      <c r="V10" s="9">
        <f t="shared" ca="1" si="7"/>
        <v>0.97</v>
      </c>
      <c r="W10" s="10">
        <f t="shared" ca="1" si="8"/>
        <v>1.19</v>
      </c>
    </row>
    <row r="11" spans="2:23" x14ac:dyDescent="0.25">
      <c r="B11" s="1" t="str">
        <f t="shared" si="0"/>
        <v>Germany</v>
      </c>
      <c r="C11" s="1" t="str">
        <f t="shared" si="1"/>
        <v>Audio</v>
      </c>
      <c r="D11" s="1" t="str">
        <f t="shared" si="2"/>
        <v>CY 2008</v>
      </c>
      <c r="E11" s="2">
        <f t="shared" si="3"/>
        <v>33975.774880000004</v>
      </c>
      <c r="F11" s="2">
        <f t="shared" si="4"/>
        <v>41620.324227999998</v>
      </c>
      <c r="G11" s="3">
        <f t="shared" si="5"/>
        <v>48840.176389999993</v>
      </c>
      <c r="I11" s="1" t="s">
        <v>59</v>
      </c>
      <c r="J11" s="1" t="s">
        <v>4</v>
      </c>
      <c r="K11" s="1" t="s">
        <v>44</v>
      </c>
      <c r="L11" s="1">
        <v>42469.7186</v>
      </c>
      <c r="M11" s="2"/>
      <c r="N11" s="2">
        <v>33975.774880000004</v>
      </c>
      <c r="O11" s="2">
        <v>41620.324227999998</v>
      </c>
      <c r="P11" s="2">
        <v>48840.176389999993</v>
      </c>
      <c r="Q11" s="2"/>
      <c r="R11" s="2">
        <f ca="1">$L11*U11</f>
        <v>35249.866437999997</v>
      </c>
      <c r="S11" s="2">
        <f ca="1">$L11*V11</f>
        <v>42469.7186</v>
      </c>
      <c r="T11" s="2">
        <f ca="1">$L11*W11</f>
        <v>49264.873575999998</v>
      </c>
      <c r="U11" s="9">
        <f t="shared" ca="1" si="6"/>
        <v>0.83</v>
      </c>
      <c r="V11" s="9">
        <f t="shared" ca="1" si="7"/>
        <v>1</v>
      </c>
      <c r="W11" s="10">
        <f t="shared" ca="1" si="8"/>
        <v>1.1599999999999999</v>
      </c>
    </row>
    <row r="12" spans="2:23" x14ac:dyDescent="0.25">
      <c r="B12" s="1" t="str">
        <f t="shared" si="0"/>
        <v>Germany</v>
      </c>
      <c r="C12" s="1" t="str">
        <f t="shared" si="1"/>
        <v>Cameras and camcorders</v>
      </c>
      <c r="D12" s="1" t="str">
        <f t="shared" si="2"/>
        <v>CY 2008</v>
      </c>
      <c r="E12" s="2">
        <f t="shared" si="3"/>
        <v>922327.17322200001</v>
      </c>
      <c r="F12" s="2">
        <f t="shared" si="4"/>
        <v>1229769.5642960002</v>
      </c>
      <c r="G12" s="3">
        <f t="shared" si="5"/>
        <v>1371666.0524839999</v>
      </c>
      <c r="I12" s="1" t="s">
        <v>59</v>
      </c>
      <c r="J12" s="1" t="s">
        <v>4</v>
      </c>
      <c r="K12" s="1" t="s">
        <v>63</v>
      </c>
      <c r="L12" s="1">
        <v>1182470.7349</v>
      </c>
      <c r="M12" s="2"/>
      <c r="N12" s="2">
        <v>922327.17322200001</v>
      </c>
      <c r="O12" s="2">
        <v>1229769.5642960002</v>
      </c>
      <c r="P12" s="2">
        <v>1371666.0524839999</v>
      </c>
      <c r="Q12" s="2"/>
      <c r="R12" s="2">
        <f ca="1">$L12*U12</f>
        <v>898677.75852400006</v>
      </c>
      <c r="S12" s="2">
        <f ca="1">$L12*V12</f>
        <v>1194295.4422490001</v>
      </c>
      <c r="T12" s="2">
        <f ca="1">$L12*W12</f>
        <v>1442614.2965780001</v>
      </c>
      <c r="U12" s="9">
        <f t="shared" ca="1" si="6"/>
        <v>0.76</v>
      </c>
      <c r="V12" s="9">
        <f t="shared" ca="1" si="7"/>
        <v>1.01</v>
      </c>
      <c r="W12" s="10">
        <f t="shared" ca="1" si="8"/>
        <v>1.22</v>
      </c>
    </row>
    <row r="13" spans="2:23" x14ac:dyDescent="0.25">
      <c r="B13" s="1" t="str">
        <f t="shared" si="0"/>
        <v>Germany</v>
      </c>
      <c r="C13" s="1" t="str">
        <f t="shared" si="1"/>
        <v>Cell phones</v>
      </c>
      <c r="D13" s="1" t="str">
        <f t="shared" si="2"/>
        <v>CY 2008</v>
      </c>
      <c r="E13" s="2">
        <f t="shared" si="3"/>
        <v>134453.54613199999</v>
      </c>
      <c r="F13" s="2">
        <f t="shared" si="4"/>
        <v>160990.43023699999</v>
      </c>
      <c r="G13" s="3">
        <f t="shared" si="5"/>
        <v>214064.198447</v>
      </c>
      <c r="I13" s="1" t="s">
        <v>59</v>
      </c>
      <c r="J13" s="1" t="s">
        <v>4</v>
      </c>
      <c r="K13" s="1" t="s">
        <v>65</v>
      </c>
      <c r="L13" s="1">
        <v>176912.5607</v>
      </c>
      <c r="M13" s="2"/>
      <c r="N13" s="2">
        <v>134453.54613199999</v>
      </c>
      <c r="O13" s="2">
        <v>160990.43023699999</v>
      </c>
      <c r="P13" s="2">
        <v>214064.198447</v>
      </c>
      <c r="Q13" s="2"/>
      <c r="R13" s="2">
        <f ca="1">$L13*U13</f>
        <v>137991.79734600001</v>
      </c>
      <c r="S13" s="2">
        <f ca="1">$L13*V13</f>
        <v>180450.81191399999</v>
      </c>
      <c r="T13" s="2">
        <f ca="1">$L13*W13</f>
        <v>206987.696019</v>
      </c>
      <c r="U13" s="9">
        <f t="shared" ca="1" si="6"/>
        <v>0.78</v>
      </c>
      <c r="V13" s="9">
        <f t="shared" ca="1" si="7"/>
        <v>1.02</v>
      </c>
      <c r="W13" s="10">
        <f t="shared" ca="1" si="8"/>
        <v>1.17</v>
      </c>
    </row>
    <row r="14" spans="2:23" x14ac:dyDescent="0.25">
      <c r="B14" s="1" t="str">
        <f t="shared" si="0"/>
        <v>Germany</v>
      </c>
      <c r="C14" s="1" t="str">
        <f t="shared" si="1"/>
        <v>Computers</v>
      </c>
      <c r="D14" s="1" t="str">
        <f t="shared" si="2"/>
        <v>CY 2008</v>
      </c>
      <c r="E14" s="2">
        <f t="shared" si="3"/>
        <v>516397.09527200001</v>
      </c>
      <c r="F14" s="2">
        <f t="shared" si="4"/>
        <v>706648.65668799996</v>
      </c>
      <c r="G14" s="3">
        <f t="shared" si="5"/>
        <v>808569.13601799996</v>
      </c>
      <c r="I14" s="1" t="s">
        <v>59</v>
      </c>
      <c r="J14" s="1" t="s">
        <v>4</v>
      </c>
      <c r="K14" s="1" t="s">
        <v>20</v>
      </c>
      <c r="L14" s="1">
        <v>679469.86219999997</v>
      </c>
      <c r="M14" s="2"/>
      <c r="N14" s="2">
        <v>516397.09527200001</v>
      </c>
      <c r="O14" s="2">
        <v>706648.65668799996</v>
      </c>
      <c r="P14" s="2">
        <v>808569.13601799996</v>
      </c>
      <c r="Q14" s="2"/>
      <c r="R14" s="2">
        <f ca="1">$L14*U14</f>
        <v>577549.38286999997</v>
      </c>
      <c r="S14" s="2">
        <f ca="1">$L14*V14</f>
        <v>631906.97184600006</v>
      </c>
      <c r="T14" s="2">
        <f ca="1">$L14*W14</f>
        <v>815363.8346399999</v>
      </c>
      <c r="U14" s="9">
        <f t="shared" ca="1" si="6"/>
        <v>0.85</v>
      </c>
      <c r="V14" s="9">
        <f t="shared" ca="1" si="7"/>
        <v>0.93</v>
      </c>
      <c r="W14" s="10">
        <f t="shared" ca="1" si="8"/>
        <v>1.2</v>
      </c>
    </row>
    <row r="15" spans="2:23" x14ac:dyDescent="0.25">
      <c r="B15" s="1" t="str">
        <f t="shared" si="0"/>
        <v>Germany</v>
      </c>
      <c r="C15" s="1" t="str">
        <f t="shared" si="1"/>
        <v>Games and Toys</v>
      </c>
      <c r="D15" s="1" t="str">
        <f t="shared" si="2"/>
        <v>CY 2008</v>
      </c>
      <c r="E15" s="2">
        <f t="shared" si="3"/>
        <v>23394.393861</v>
      </c>
      <c r="F15" s="2">
        <f t="shared" si="4"/>
        <v>27058.576032000001</v>
      </c>
      <c r="G15" s="3">
        <f t="shared" si="5"/>
        <v>33259.499705999995</v>
      </c>
      <c r="I15" s="1" t="s">
        <v>59</v>
      </c>
      <c r="J15" s="1" t="s">
        <v>4</v>
      </c>
      <c r="K15" s="1" t="s">
        <v>60</v>
      </c>
      <c r="L15" s="1">
        <v>28186.0167</v>
      </c>
      <c r="M15" s="2"/>
      <c r="N15" s="2">
        <v>23394.393861</v>
      </c>
      <c r="O15" s="2">
        <v>27058.576032000001</v>
      </c>
      <c r="P15" s="2">
        <v>33259.499705999995</v>
      </c>
      <c r="Q15" s="2"/>
      <c r="R15" s="2">
        <f ca="1">$L15*U15</f>
        <v>22548.81336</v>
      </c>
      <c r="S15" s="2">
        <f ca="1">$L15*V15</f>
        <v>30722.758203000001</v>
      </c>
      <c r="T15" s="2">
        <f ca="1">$L15*W15</f>
        <v>33823.22004</v>
      </c>
      <c r="U15" s="9">
        <f t="shared" ca="1" si="6"/>
        <v>0.8</v>
      </c>
      <c r="V15" s="9">
        <f t="shared" ca="1" si="7"/>
        <v>1.0900000000000001</v>
      </c>
      <c r="W15" s="10">
        <f t="shared" ca="1" si="8"/>
        <v>1.2</v>
      </c>
    </row>
    <row r="16" spans="2:23" x14ac:dyDescent="0.25">
      <c r="B16" s="1" t="str">
        <f t="shared" si="0"/>
        <v>Germany</v>
      </c>
      <c r="C16" s="1" t="str">
        <f t="shared" si="1"/>
        <v>Home Appliances</v>
      </c>
      <c r="D16" s="1" t="str">
        <f t="shared" si="2"/>
        <v>CY 2008</v>
      </c>
      <c r="E16" s="2">
        <f t="shared" si="3"/>
        <v>598089.78077399998</v>
      </c>
      <c r="F16" s="2">
        <f t="shared" si="4"/>
        <v>679311.84976799996</v>
      </c>
      <c r="G16" s="3">
        <f t="shared" si="5"/>
        <v>878675.11002599995</v>
      </c>
      <c r="I16" s="1" t="s">
        <v>59</v>
      </c>
      <c r="J16" s="1" t="s">
        <v>4</v>
      </c>
      <c r="K16" s="1" t="s">
        <v>61</v>
      </c>
      <c r="L16" s="1">
        <v>738382.44539999997</v>
      </c>
      <c r="M16" s="2"/>
      <c r="N16" s="2">
        <v>598089.78077399998</v>
      </c>
      <c r="O16" s="2">
        <v>679311.84976799996</v>
      </c>
      <c r="P16" s="2">
        <v>878675.11002599995</v>
      </c>
      <c r="Q16" s="2"/>
      <c r="R16" s="2">
        <f ca="1">$L16*U16</f>
        <v>627625.07858999993</v>
      </c>
      <c r="S16" s="2">
        <f ca="1">$L16*V16</f>
        <v>753150.09430799994</v>
      </c>
      <c r="T16" s="2">
        <f ca="1">$L16*W16</f>
        <v>893442.75893399992</v>
      </c>
      <c r="U16" s="9">
        <f t="shared" ca="1" si="6"/>
        <v>0.85</v>
      </c>
      <c r="V16" s="9">
        <f t="shared" ca="1" si="7"/>
        <v>1.02</v>
      </c>
      <c r="W16" s="10">
        <f t="shared" ca="1" si="8"/>
        <v>1.21</v>
      </c>
    </row>
    <row r="17" spans="2:23" x14ac:dyDescent="0.25">
      <c r="B17" s="1" t="str">
        <f t="shared" si="0"/>
        <v>Germany</v>
      </c>
      <c r="C17" s="1" t="str">
        <f t="shared" si="1"/>
        <v>Music, Movies and Audio Books</v>
      </c>
      <c r="D17" s="1" t="str">
        <f t="shared" si="2"/>
        <v>CY 2008</v>
      </c>
      <c r="E17" s="2">
        <f t="shared" si="3"/>
        <v>15591.311892000002</v>
      </c>
      <c r="F17" s="2">
        <f t="shared" si="4"/>
        <v>19441.018532000002</v>
      </c>
      <c r="G17" s="3">
        <f t="shared" si="5"/>
        <v>23098.239840000002</v>
      </c>
      <c r="I17" s="1" t="s">
        <v>59</v>
      </c>
      <c r="J17" s="1" t="s">
        <v>4</v>
      </c>
      <c r="K17" s="1" t="s">
        <v>64</v>
      </c>
      <c r="L17" s="1">
        <v>19248.533200000002</v>
      </c>
      <c r="M17" s="2"/>
      <c r="N17" s="2">
        <v>15591.311892000002</v>
      </c>
      <c r="O17" s="2">
        <v>19441.018532000002</v>
      </c>
      <c r="P17" s="2">
        <v>23098.239840000002</v>
      </c>
      <c r="Q17" s="2"/>
      <c r="R17" s="2">
        <f ca="1">$L17*U17</f>
        <v>15013.855896000001</v>
      </c>
      <c r="S17" s="2">
        <f ca="1">$L17*V17</f>
        <v>17708.650544000004</v>
      </c>
      <c r="T17" s="2">
        <f ca="1">$L17*W17</f>
        <v>22713.269176000002</v>
      </c>
      <c r="U17" s="9">
        <f t="shared" ca="1" si="6"/>
        <v>0.78</v>
      </c>
      <c r="V17" s="9">
        <f t="shared" ca="1" si="7"/>
        <v>0.92</v>
      </c>
      <c r="W17" s="10">
        <f t="shared" ca="1" si="8"/>
        <v>1.18</v>
      </c>
    </row>
    <row r="18" spans="2:23" x14ac:dyDescent="0.25">
      <c r="B18" s="1" t="str">
        <f t="shared" si="0"/>
        <v>Germany</v>
      </c>
      <c r="C18" s="1" t="str">
        <f t="shared" si="1"/>
        <v>TV and Video</v>
      </c>
      <c r="D18" s="1" t="str">
        <f t="shared" si="2"/>
        <v>CY 2008</v>
      </c>
      <c r="E18" s="2">
        <f t="shared" si="3"/>
        <v>538167.81172500004</v>
      </c>
      <c r="F18" s="2">
        <f t="shared" si="4"/>
        <v>652976.94489300007</v>
      </c>
      <c r="G18" s="3">
        <f t="shared" si="5"/>
        <v>861068.49875999999</v>
      </c>
      <c r="I18" s="1" t="s">
        <v>59</v>
      </c>
      <c r="J18" s="1" t="s">
        <v>4</v>
      </c>
      <c r="K18" s="1" t="s">
        <v>62</v>
      </c>
      <c r="L18" s="1">
        <v>717557.08230000001</v>
      </c>
      <c r="M18" s="2"/>
      <c r="N18" s="2">
        <v>538167.81172500004</v>
      </c>
      <c r="O18" s="2">
        <v>652976.94489300007</v>
      </c>
      <c r="P18" s="2">
        <v>861068.49875999999</v>
      </c>
      <c r="Q18" s="2"/>
      <c r="R18" s="2">
        <f ca="1">$L18*U18</f>
        <v>552518.95337100001</v>
      </c>
      <c r="S18" s="2">
        <f ca="1">$L18*V18</f>
        <v>724732.65312300005</v>
      </c>
      <c r="T18" s="2">
        <f ca="1">$L18*W18</f>
        <v>896946.35287499998</v>
      </c>
      <c r="U18" s="9">
        <f t="shared" ca="1" si="6"/>
        <v>0.77</v>
      </c>
      <c r="V18" s="9">
        <f t="shared" ca="1" si="7"/>
        <v>1.01</v>
      </c>
      <c r="W18" s="10">
        <f t="shared" ca="1" si="8"/>
        <v>1.25</v>
      </c>
    </row>
    <row r="19" spans="2:23" x14ac:dyDescent="0.25">
      <c r="B19" s="1" t="str">
        <f t="shared" si="0"/>
        <v>United States</v>
      </c>
      <c r="C19" s="1" t="str">
        <f t="shared" si="1"/>
        <v>Audio</v>
      </c>
      <c r="D19" s="1" t="str">
        <f t="shared" si="2"/>
        <v>CY 2008</v>
      </c>
      <c r="E19" s="2">
        <f t="shared" si="3"/>
        <v>32924.226330000005</v>
      </c>
      <c r="F19" s="2">
        <f t="shared" si="4"/>
        <v>42679.552649999998</v>
      </c>
      <c r="G19" s="3">
        <f t="shared" si="5"/>
        <v>49183.10353</v>
      </c>
      <c r="I19" s="1" t="s">
        <v>59</v>
      </c>
      <c r="J19" s="1" t="s">
        <v>5</v>
      </c>
      <c r="K19" s="1" t="s">
        <v>44</v>
      </c>
      <c r="L19" s="1">
        <v>40647.192999999999</v>
      </c>
      <c r="M19" s="2"/>
      <c r="N19" s="2">
        <v>32924.226330000005</v>
      </c>
      <c r="O19" s="2">
        <v>42679.552649999998</v>
      </c>
      <c r="P19" s="2">
        <v>49183.10353</v>
      </c>
      <c r="Q19" s="2"/>
      <c r="R19" s="2">
        <f ca="1">$L19*U19</f>
        <v>32517.754400000002</v>
      </c>
      <c r="S19" s="2">
        <f ca="1">$L19*V19</f>
        <v>36988.945630000002</v>
      </c>
      <c r="T19" s="2">
        <f ca="1">$L19*W19</f>
        <v>50808.991249999999</v>
      </c>
      <c r="U19" s="9">
        <f t="shared" ca="1" si="6"/>
        <v>0.8</v>
      </c>
      <c r="V19" s="9">
        <f t="shared" ca="1" si="7"/>
        <v>0.91</v>
      </c>
      <c r="W19" s="10">
        <f t="shared" ca="1" si="8"/>
        <v>1.25</v>
      </c>
    </row>
    <row r="20" spans="2:23" x14ac:dyDescent="0.25">
      <c r="B20" s="1" t="str">
        <f t="shared" si="0"/>
        <v>United States</v>
      </c>
      <c r="C20" s="1" t="str">
        <f t="shared" si="1"/>
        <v>Cameras and camcorders</v>
      </c>
      <c r="D20" s="1" t="str">
        <f t="shared" si="2"/>
        <v>CY 2008</v>
      </c>
      <c r="E20" s="2">
        <f t="shared" si="3"/>
        <v>1010119.15647</v>
      </c>
      <c r="F20" s="2">
        <f t="shared" si="4"/>
        <v>1284472.50761</v>
      </c>
      <c r="G20" s="3">
        <f t="shared" si="5"/>
        <v>1434119.7900499997</v>
      </c>
      <c r="I20" s="1" t="s">
        <v>59</v>
      </c>
      <c r="J20" s="1" t="s">
        <v>5</v>
      </c>
      <c r="K20" s="1" t="s">
        <v>63</v>
      </c>
      <c r="L20" s="1">
        <v>1247060.6869999999</v>
      </c>
      <c r="M20" s="2"/>
      <c r="N20" s="2">
        <v>1010119.15647</v>
      </c>
      <c r="O20" s="2">
        <v>1284472.50761</v>
      </c>
      <c r="P20" s="2">
        <v>1434119.7900499997</v>
      </c>
      <c r="Q20" s="2"/>
      <c r="R20" s="2">
        <f ca="1">$L20*U20</f>
        <v>1010119.15647</v>
      </c>
      <c r="S20" s="2">
        <f ca="1">$L20*V20</f>
        <v>1147295.83204</v>
      </c>
      <c r="T20" s="2">
        <f ca="1">$L20*W20</f>
        <v>1484002.2175299998</v>
      </c>
      <c r="U20" s="9">
        <f t="shared" ca="1" si="6"/>
        <v>0.81</v>
      </c>
      <c r="V20" s="9">
        <f t="shared" ca="1" si="7"/>
        <v>0.92</v>
      </c>
      <c r="W20" s="10">
        <f t="shared" ca="1" si="8"/>
        <v>1.19</v>
      </c>
    </row>
    <row r="21" spans="2:23" x14ac:dyDescent="0.25">
      <c r="B21" s="1" t="str">
        <f t="shared" si="0"/>
        <v>United States</v>
      </c>
      <c r="C21" s="1" t="str">
        <f t="shared" si="1"/>
        <v>Cell phones</v>
      </c>
      <c r="D21" s="1" t="str">
        <f t="shared" si="2"/>
        <v>CY 2008</v>
      </c>
      <c r="E21" s="2">
        <f t="shared" si="3"/>
        <v>115273.65400000001</v>
      </c>
      <c r="F21" s="2">
        <f t="shared" si="4"/>
        <v>145532.98817500001</v>
      </c>
      <c r="G21" s="3">
        <f t="shared" si="5"/>
        <v>170028.63965</v>
      </c>
      <c r="I21" s="1" t="s">
        <v>59</v>
      </c>
      <c r="J21" s="1" t="s">
        <v>5</v>
      </c>
      <c r="K21" s="1" t="s">
        <v>65</v>
      </c>
      <c r="L21" s="1">
        <v>144092.0675</v>
      </c>
      <c r="M21" s="2"/>
      <c r="N21" s="2">
        <v>115273.65400000001</v>
      </c>
      <c r="O21" s="2">
        <v>145532.98817500001</v>
      </c>
      <c r="P21" s="2">
        <v>170028.63965</v>
      </c>
      <c r="Q21" s="2"/>
      <c r="R21" s="2">
        <f ca="1">$L21*U21</f>
        <v>116714.57467500001</v>
      </c>
      <c r="S21" s="2">
        <f ca="1">$L21*V21</f>
        <v>144092.0675</v>
      </c>
      <c r="T21" s="2">
        <f ca="1">$L21*W21</f>
        <v>168587.718975</v>
      </c>
      <c r="U21" s="9">
        <f t="shared" ca="1" si="6"/>
        <v>0.81</v>
      </c>
      <c r="V21" s="9">
        <f t="shared" ca="1" si="7"/>
        <v>1</v>
      </c>
      <c r="W21" s="10">
        <f t="shared" ca="1" si="8"/>
        <v>1.17</v>
      </c>
    </row>
    <row r="22" spans="2:23" x14ac:dyDescent="0.25">
      <c r="B22" s="1" t="str">
        <f t="shared" si="0"/>
        <v>United States</v>
      </c>
      <c r="C22" s="1" t="str">
        <f t="shared" si="1"/>
        <v>Computers</v>
      </c>
      <c r="D22" s="1" t="str">
        <f t="shared" si="2"/>
        <v>CY 2008</v>
      </c>
      <c r="E22" s="2">
        <f t="shared" si="3"/>
        <v>640716.63919500005</v>
      </c>
      <c r="F22" s="2">
        <f t="shared" si="4"/>
        <v>770482.03447499999</v>
      </c>
      <c r="G22" s="3">
        <f t="shared" si="5"/>
        <v>948909.45298499998</v>
      </c>
      <c r="I22" s="1" t="s">
        <v>59</v>
      </c>
      <c r="J22" s="1" t="s">
        <v>5</v>
      </c>
      <c r="K22" s="1" t="s">
        <v>20</v>
      </c>
      <c r="L22" s="1">
        <v>811033.72050000005</v>
      </c>
      <c r="M22" s="2"/>
      <c r="N22" s="2">
        <v>640716.63919500005</v>
      </c>
      <c r="O22" s="2">
        <v>770482.03447499999</v>
      </c>
      <c r="P22" s="2">
        <v>948909.45298499998</v>
      </c>
      <c r="Q22" s="2"/>
      <c r="R22" s="2">
        <f ca="1">$L22*U22</f>
        <v>632606.30199000007</v>
      </c>
      <c r="S22" s="2">
        <f ca="1">$L22*V22</f>
        <v>859695.7437300001</v>
      </c>
      <c r="T22" s="2">
        <f ca="1">$L22*W22</f>
        <v>1013792.150625</v>
      </c>
      <c r="U22" s="9">
        <f t="shared" ca="1" si="6"/>
        <v>0.78</v>
      </c>
      <c r="V22" s="9">
        <f t="shared" ca="1" si="7"/>
        <v>1.06</v>
      </c>
      <c r="W22" s="10">
        <f t="shared" ca="1" si="8"/>
        <v>1.25</v>
      </c>
    </row>
    <row r="23" spans="2:23" x14ac:dyDescent="0.25">
      <c r="B23" s="1" t="str">
        <f t="shared" si="0"/>
        <v>United States</v>
      </c>
      <c r="C23" s="1" t="str">
        <f t="shared" si="1"/>
        <v>Games and Toys</v>
      </c>
      <c r="D23" s="1" t="str">
        <f t="shared" si="2"/>
        <v>CY 2008</v>
      </c>
      <c r="E23" s="2">
        <f t="shared" si="3"/>
        <v>29645.952000000001</v>
      </c>
      <c r="F23" s="2">
        <f t="shared" si="4"/>
        <v>34586.944000000003</v>
      </c>
      <c r="G23" s="3">
        <f t="shared" si="5"/>
        <v>41645.504000000001</v>
      </c>
      <c r="I23" s="1" t="s">
        <v>59</v>
      </c>
      <c r="J23" s="1" t="s">
        <v>5</v>
      </c>
      <c r="K23" s="1" t="s">
        <v>60</v>
      </c>
      <c r="L23" s="1">
        <v>35292.800000000003</v>
      </c>
      <c r="M23" s="2"/>
      <c r="N23" s="2">
        <v>29645.952000000001</v>
      </c>
      <c r="O23" s="2">
        <v>34586.944000000003</v>
      </c>
      <c r="P23" s="2">
        <v>41645.504000000001</v>
      </c>
      <c r="Q23" s="2"/>
      <c r="R23" s="2">
        <f ca="1">$L23*U23</f>
        <v>26822.528000000002</v>
      </c>
      <c r="S23" s="2">
        <f ca="1">$L23*V23</f>
        <v>36704.512000000002</v>
      </c>
      <c r="T23" s="2">
        <f ca="1">$L23*W23</f>
        <v>43410.144</v>
      </c>
      <c r="U23" s="9">
        <f t="shared" ca="1" si="6"/>
        <v>0.76</v>
      </c>
      <c r="V23" s="9">
        <f t="shared" ca="1" si="7"/>
        <v>1.04</v>
      </c>
      <c r="W23" s="10">
        <f t="shared" ca="1" si="8"/>
        <v>1.23</v>
      </c>
    </row>
    <row r="24" spans="2:23" x14ac:dyDescent="0.25">
      <c r="B24" s="1" t="str">
        <f t="shared" si="0"/>
        <v>United States</v>
      </c>
      <c r="C24" s="1" t="str">
        <f t="shared" si="1"/>
        <v>Home Appliances</v>
      </c>
      <c r="D24" s="1" t="str">
        <f t="shared" si="2"/>
        <v>CY 2008</v>
      </c>
      <c r="E24" s="2">
        <f t="shared" si="3"/>
        <v>624434.91375000007</v>
      </c>
      <c r="F24" s="2">
        <f t="shared" si="4"/>
        <v>765973.49420000007</v>
      </c>
      <c r="G24" s="3">
        <f t="shared" si="5"/>
        <v>1040724.85625</v>
      </c>
      <c r="I24" s="1" t="s">
        <v>59</v>
      </c>
      <c r="J24" s="1" t="s">
        <v>5</v>
      </c>
      <c r="K24" s="1" t="s">
        <v>61</v>
      </c>
      <c r="L24" s="1">
        <v>832579.88500000001</v>
      </c>
      <c r="M24" s="2"/>
      <c r="N24" s="2">
        <v>624434.91375000007</v>
      </c>
      <c r="O24" s="2">
        <v>765973.49420000007</v>
      </c>
      <c r="P24" s="2">
        <v>1040724.85625</v>
      </c>
      <c r="Q24" s="2"/>
      <c r="R24" s="2">
        <f ca="1">$L24*U24</f>
        <v>632760.71259999997</v>
      </c>
      <c r="S24" s="2">
        <f ca="1">$L24*V24</f>
        <v>807602.48844999995</v>
      </c>
      <c r="T24" s="2">
        <f ca="1">$L24*W24</f>
        <v>957466.86774999998</v>
      </c>
      <c r="U24" s="9">
        <f t="shared" ca="1" si="6"/>
        <v>0.76</v>
      </c>
      <c r="V24" s="9">
        <f t="shared" ca="1" si="7"/>
        <v>0.97</v>
      </c>
      <c r="W24" s="10">
        <f t="shared" ca="1" si="8"/>
        <v>1.1499999999999999</v>
      </c>
    </row>
    <row r="25" spans="2:23" x14ac:dyDescent="0.25">
      <c r="B25" s="1" t="str">
        <f t="shared" si="0"/>
        <v>United States</v>
      </c>
      <c r="C25" s="1" t="str">
        <f t="shared" si="1"/>
        <v>Music, Movies and Audio Books</v>
      </c>
      <c r="D25" s="1" t="str">
        <f t="shared" si="2"/>
        <v>CY 2008</v>
      </c>
      <c r="E25" s="2">
        <f t="shared" si="3"/>
        <v>19998.554345</v>
      </c>
      <c r="F25" s="2">
        <f t="shared" si="4"/>
        <v>26491.591469999999</v>
      </c>
      <c r="G25" s="3">
        <f t="shared" si="5"/>
        <v>30647.135229999996</v>
      </c>
      <c r="I25" s="1" t="s">
        <v>59</v>
      </c>
      <c r="J25" s="1" t="s">
        <v>5</v>
      </c>
      <c r="K25" s="1" t="s">
        <v>64</v>
      </c>
      <c r="L25" s="1">
        <v>25972.148499999999</v>
      </c>
      <c r="M25" s="2"/>
      <c r="N25" s="2">
        <v>19998.554345</v>
      </c>
      <c r="O25" s="2">
        <v>26491.591469999999</v>
      </c>
      <c r="P25" s="2">
        <v>30647.135229999996</v>
      </c>
      <c r="Q25" s="2"/>
      <c r="R25" s="2">
        <f ca="1">$L25*U25</f>
        <v>19479.111375</v>
      </c>
      <c r="S25" s="2">
        <f ca="1">$L25*V25</f>
        <v>26231.869985000001</v>
      </c>
      <c r="T25" s="2">
        <f ca="1">$L25*W25</f>
        <v>31945.742654999998</v>
      </c>
      <c r="U25" s="9">
        <f t="shared" ca="1" si="6"/>
        <v>0.75</v>
      </c>
      <c r="V25" s="9">
        <f t="shared" ca="1" si="7"/>
        <v>1.01</v>
      </c>
      <c r="W25" s="10">
        <f t="shared" ca="1" si="8"/>
        <v>1.23</v>
      </c>
    </row>
    <row r="26" spans="2:23" x14ac:dyDescent="0.25">
      <c r="B26" s="1" t="str">
        <f t="shared" si="0"/>
        <v>United States</v>
      </c>
      <c r="C26" s="1" t="str">
        <f t="shared" si="1"/>
        <v>TV and Video</v>
      </c>
      <c r="D26" s="1" t="str">
        <f t="shared" si="2"/>
        <v>CY 2008</v>
      </c>
      <c r="E26" s="2">
        <f t="shared" si="3"/>
        <v>823553.43252000003</v>
      </c>
      <c r="F26" s="2">
        <f t="shared" si="4"/>
        <v>1140304.75272</v>
      </c>
      <c r="G26" s="3">
        <f t="shared" si="5"/>
        <v>1245888.5261199998</v>
      </c>
      <c r="I26" s="1" t="s">
        <v>59</v>
      </c>
      <c r="J26" s="1" t="s">
        <v>5</v>
      </c>
      <c r="K26" s="1" t="s">
        <v>62</v>
      </c>
      <c r="L26" s="1">
        <v>1055837.7339999999</v>
      </c>
      <c r="M26" s="2"/>
      <c r="N26" s="2">
        <v>823553.43252000003</v>
      </c>
      <c r="O26" s="2">
        <v>1140304.75272</v>
      </c>
      <c r="P26" s="2">
        <v>1245888.5261199998</v>
      </c>
      <c r="Q26" s="2"/>
      <c r="R26" s="2">
        <f ca="1">$L26*U26</f>
        <v>876345.31921999995</v>
      </c>
      <c r="S26" s="2">
        <f ca="1">$L26*V26</f>
        <v>981929.09262000001</v>
      </c>
      <c r="T26" s="2">
        <f ca="1">$L26*W26</f>
        <v>1214213.3940999999</v>
      </c>
      <c r="U26" s="9">
        <f t="shared" ca="1" si="6"/>
        <v>0.83</v>
      </c>
      <c r="V26" s="9">
        <f t="shared" ca="1" si="7"/>
        <v>0.93</v>
      </c>
      <c r="W26" s="10">
        <f t="shared" ca="1" si="8"/>
        <v>1.1499999999999999</v>
      </c>
    </row>
    <row r="27" spans="2:23" x14ac:dyDescent="0.25">
      <c r="B27" s="1" t="str">
        <f t="shared" si="0"/>
        <v>China</v>
      </c>
      <c r="C27" s="1" t="str">
        <f t="shared" si="1"/>
        <v>Audio</v>
      </c>
      <c r="D27" s="1" t="str">
        <f t="shared" si="2"/>
        <v>CY 2009</v>
      </c>
      <c r="E27" s="2">
        <f t="shared" si="3"/>
        <v>22299.322919999999</v>
      </c>
      <c r="F27" s="2">
        <f t="shared" si="4"/>
        <v>25484.940479999997</v>
      </c>
      <c r="G27" s="3">
        <f t="shared" si="5"/>
        <v>32652.579989999998</v>
      </c>
      <c r="I27" s="1" t="s">
        <v>66</v>
      </c>
      <c r="J27" s="1" t="s">
        <v>2</v>
      </c>
      <c r="K27" s="1" t="s">
        <v>44</v>
      </c>
      <c r="L27" s="1">
        <v>26546.812999999998</v>
      </c>
      <c r="M27" s="2"/>
      <c r="N27" s="2">
        <v>22299.322919999999</v>
      </c>
      <c r="O27" s="2">
        <v>25484.940479999997</v>
      </c>
      <c r="P27" s="2">
        <v>32652.579989999998</v>
      </c>
      <c r="Q27" s="2"/>
      <c r="R27" s="2">
        <f ca="1">$L27*U27</f>
        <v>21237.450400000002</v>
      </c>
      <c r="S27" s="2">
        <f ca="1">$L27*V27</f>
        <v>27343.217389999998</v>
      </c>
      <c r="T27" s="2">
        <f ca="1">$L27*W27</f>
        <v>32652.579989999998</v>
      </c>
      <c r="U27" s="9">
        <f t="shared" ca="1" si="6"/>
        <v>0.8</v>
      </c>
      <c r="V27" s="9">
        <f t="shared" ca="1" si="7"/>
        <v>1.03</v>
      </c>
      <c r="W27" s="10">
        <f t="shared" ca="1" si="8"/>
        <v>1.23</v>
      </c>
    </row>
    <row r="28" spans="2:23" x14ac:dyDescent="0.25">
      <c r="B28" s="1" t="str">
        <f t="shared" si="0"/>
        <v>China</v>
      </c>
      <c r="C28" s="1" t="str">
        <f t="shared" si="1"/>
        <v>Cameras and camcorders</v>
      </c>
      <c r="D28" s="1" t="str">
        <f t="shared" si="2"/>
        <v>CY 2009</v>
      </c>
      <c r="E28" s="2">
        <f t="shared" si="3"/>
        <v>564002.38387500006</v>
      </c>
      <c r="F28" s="2">
        <f t="shared" si="4"/>
        <v>736963.11493000004</v>
      </c>
      <c r="G28" s="3">
        <f t="shared" si="5"/>
        <v>940003.97312500002</v>
      </c>
      <c r="I28" s="1" t="s">
        <v>66</v>
      </c>
      <c r="J28" s="1" t="s">
        <v>2</v>
      </c>
      <c r="K28" s="1" t="s">
        <v>63</v>
      </c>
      <c r="L28" s="1">
        <v>752003.17850000004</v>
      </c>
      <c r="M28" s="2"/>
      <c r="N28" s="2">
        <v>564002.38387500006</v>
      </c>
      <c r="O28" s="2">
        <v>736963.11493000004</v>
      </c>
      <c r="P28" s="2">
        <v>940003.97312500002</v>
      </c>
      <c r="Q28" s="2"/>
      <c r="R28" s="2">
        <f ca="1">$L28*U28</f>
        <v>601602.54280000005</v>
      </c>
      <c r="S28" s="2">
        <f ca="1">$L28*V28</f>
        <v>706882.98779000004</v>
      </c>
      <c r="T28" s="2">
        <f ca="1">$L28*W28</f>
        <v>917443.87777000002</v>
      </c>
      <c r="U28" s="9">
        <f t="shared" ca="1" si="6"/>
        <v>0.8</v>
      </c>
      <c r="V28" s="9">
        <f t="shared" ca="1" si="7"/>
        <v>0.94</v>
      </c>
      <c r="W28" s="10">
        <f t="shared" ca="1" si="8"/>
        <v>1.22</v>
      </c>
    </row>
    <row r="29" spans="2:23" x14ac:dyDescent="0.25">
      <c r="B29" s="1" t="str">
        <f t="shared" si="0"/>
        <v>China</v>
      </c>
      <c r="C29" s="1" t="str">
        <f t="shared" si="1"/>
        <v>Cell phones</v>
      </c>
      <c r="D29" s="1" t="str">
        <f t="shared" si="2"/>
        <v>CY 2009</v>
      </c>
      <c r="E29" s="2">
        <f t="shared" si="3"/>
        <v>136089.18808999998</v>
      </c>
      <c r="F29" s="2">
        <f t="shared" si="4"/>
        <v>159323.92752</v>
      </c>
      <c r="G29" s="3">
        <f t="shared" si="5"/>
        <v>207453.03062499998</v>
      </c>
      <c r="I29" s="1" t="s">
        <v>66</v>
      </c>
      <c r="J29" s="1" t="s">
        <v>2</v>
      </c>
      <c r="K29" s="1" t="s">
        <v>65</v>
      </c>
      <c r="L29" s="1">
        <v>165962.42449999999</v>
      </c>
      <c r="M29" s="2"/>
      <c r="N29" s="2">
        <v>136089.18808999998</v>
      </c>
      <c r="O29" s="2">
        <v>159323.92752</v>
      </c>
      <c r="P29" s="2">
        <v>207453.03062499998</v>
      </c>
      <c r="Q29" s="2"/>
      <c r="R29" s="2">
        <f ca="1">$L29*U29</f>
        <v>132769.93960000001</v>
      </c>
      <c r="S29" s="2">
        <f ca="1">$L29*V29</f>
        <v>160983.55176499998</v>
      </c>
      <c r="T29" s="2">
        <f ca="1">$L29*W29</f>
        <v>195835.66090999998</v>
      </c>
      <c r="U29" s="9">
        <f t="shared" ca="1" si="6"/>
        <v>0.8</v>
      </c>
      <c r="V29" s="9">
        <f t="shared" ca="1" si="7"/>
        <v>0.97</v>
      </c>
      <c r="W29" s="10">
        <f t="shared" ca="1" si="8"/>
        <v>1.18</v>
      </c>
    </row>
    <row r="30" spans="2:23" x14ac:dyDescent="0.25">
      <c r="B30" s="1" t="str">
        <f t="shared" si="0"/>
        <v>China</v>
      </c>
      <c r="C30" s="1" t="str">
        <f t="shared" si="1"/>
        <v>Computers</v>
      </c>
      <c r="D30" s="1" t="str">
        <f t="shared" si="2"/>
        <v>CY 2009</v>
      </c>
      <c r="E30" s="2">
        <f t="shared" si="3"/>
        <v>522140.78045999998</v>
      </c>
      <c r="F30" s="2">
        <f t="shared" si="4"/>
        <v>656023.03185999999</v>
      </c>
      <c r="G30" s="3">
        <f t="shared" si="5"/>
        <v>823375.84610999993</v>
      </c>
      <c r="I30" s="1" t="s">
        <v>66</v>
      </c>
      <c r="J30" s="1" t="s">
        <v>2</v>
      </c>
      <c r="K30" s="1" t="s">
        <v>20</v>
      </c>
      <c r="L30" s="1">
        <v>669411.25699999998</v>
      </c>
      <c r="M30" s="2"/>
      <c r="N30" s="2">
        <v>522140.78045999998</v>
      </c>
      <c r="O30" s="2">
        <v>656023.03185999999</v>
      </c>
      <c r="P30" s="2">
        <v>823375.84610999993</v>
      </c>
      <c r="Q30" s="2"/>
      <c r="R30" s="2">
        <f ca="1">$L30*U30</f>
        <v>568999.56845000002</v>
      </c>
      <c r="S30" s="2">
        <f ca="1">$L30*V30</f>
        <v>696187.70727999997</v>
      </c>
      <c r="T30" s="2">
        <f ca="1">$L30*W30</f>
        <v>776517.05811999994</v>
      </c>
      <c r="U30" s="9">
        <f t="shared" ca="1" si="6"/>
        <v>0.85</v>
      </c>
      <c r="V30" s="9">
        <f t="shared" ca="1" si="7"/>
        <v>1.04</v>
      </c>
      <c r="W30" s="10">
        <f t="shared" ca="1" si="8"/>
        <v>1.1599999999999999</v>
      </c>
    </row>
    <row r="31" spans="2:23" x14ac:dyDescent="0.25">
      <c r="B31" s="1" t="str">
        <f t="shared" si="0"/>
        <v>China</v>
      </c>
      <c r="C31" s="1" t="str">
        <f t="shared" si="1"/>
        <v>Games and Toys</v>
      </c>
      <c r="D31" s="1" t="str">
        <f t="shared" si="2"/>
        <v>CY 2009</v>
      </c>
      <c r="E31" s="2">
        <f t="shared" si="3"/>
        <v>28576.008873000002</v>
      </c>
      <c r="F31" s="2">
        <f t="shared" si="4"/>
        <v>32809.491669000003</v>
      </c>
      <c r="G31" s="3">
        <f t="shared" si="5"/>
        <v>41629.247493999996</v>
      </c>
      <c r="I31" s="1" t="s">
        <v>66</v>
      </c>
      <c r="J31" s="1" t="s">
        <v>2</v>
      </c>
      <c r="K31" s="1" t="s">
        <v>60</v>
      </c>
      <c r="L31" s="1">
        <v>35279.023300000001</v>
      </c>
      <c r="M31" s="2"/>
      <c r="N31" s="2">
        <v>28576.008873000002</v>
      </c>
      <c r="O31" s="2">
        <v>32809.491669000003</v>
      </c>
      <c r="P31" s="2">
        <v>41629.247493999996</v>
      </c>
      <c r="Q31" s="2"/>
      <c r="R31" s="2">
        <f ca="1">$L31*U31</f>
        <v>26812.057708</v>
      </c>
      <c r="S31" s="2">
        <f ca="1">$L31*V31</f>
        <v>37042.974464999999</v>
      </c>
      <c r="T31" s="2">
        <f ca="1">$L31*W31</f>
        <v>42334.827960000002</v>
      </c>
      <c r="U31" s="9">
        <f t="shared" ca="1" si="6"/>
        <v>0.76</v>
      </c>
      <c r="V31" s="9">
        <f t="shared" ca="1" si="7"/>
        <v>1.05</v>
      </c>
      <c r="W31" s="10">
        <f t="shared" ca="1" si="8"/>
        <v>1.2</v>
      </c>
    </row>
    <row r="32" spans="2:23" x14ac:dyDescent="0.25">
      <c r="B32" s="1" t="str">
        <f t="shared" si="0"/>
        <v>China</v>
      </c>
      <c r="C32" s="1" t="str">
        <f t="shared" si="1"/>
        <v>Home Appliances</v>
      </c>
      <c r="D32" s="1" t="str">
        <f t="shared" si="2"/>
        <v>CY 2009</v>
      </c>
      <c r="E32" s="2">
        <f t="shared" si="3"/>
        <v>1382550.8569199999</v>
      </c>
      <c r="F32" s="2">
        <f t="shared" si="4"/>
        <v>1699038.4024800002</v>
      </c>
      <c r="G32" s="3">
        <f t="shared" si="5"/>
        <v>2065497.6657600002</v>
      </c>
      <c r="I32" s="1" t="s">
        <v>66</v>
      </c>
      <c r="J32" s="1" t="s">
        <v>2</v>
      </c>
      <c r="K32" s="1" t="s">
        <v>61</v>
      </c>
      <c r="L32" s="1">
        <v>1665723.9240000001</v>
      </c>
      <c r="M32" s="2"/>
      <c r="N32" s="2">
        <v>1382550.8569199999</v>
      </c>
      <c r="O32" s="2">
        <v>1699038.4024800002</v>
      </c>
      <c r="P32" s="2">
        <v>2065497.6657600002</v>
      </c>
      <c r="Q32" s="2"/>
      <c r="R32" s="2">
        <f ca="1">$L32*U32</f>
        <v>1415865.3354</v>
      </c>
      <c r="S32" s="2">
        <f ca="1">$L32*V32</f>
        <v>1599094.96704</v>
      </c>
      <c r="T32" s="2">
        <f ca="1">$L32*W32</f>
        <v>2032183.1872800002</v>
      </c>
      <c r="U32" s="9">
        <f t="shared" ca="1" si="6"/>
        <v>0.85</v>
      </c>
      <c r="V32" s="9">
        <f t="shared" ca="1" si="7"/>
        <v>0.96</v>
      </c>
      <c r="W32" s="10">
        <f t="shared" ca="1" si="8"/>
        <v>1.22</v>
      </c>
    </row>
    <row r="33" spans="2:23" x14ac:dyDescent="0.25">
      <c r="B33" s="1" t="str">
        <f t="shared" si="0"/>
        <v>China</v>
      </c>
      <c r="C33" s="1" t="str">
        <f t="shared" si="1"/>
        <v>Music, Movies and Audio Books</v>
      </c>
      <c r="D33" s="1" t="str">
        <f t="shared" si="2"/>
        <v>CY 2009</v>
      </c>
      <c r="E33" s="2">
        <f t="shared" si="3"/>
        <v>27787.242050000001</v>
      </c>
      <c r="F33" s="2">
        <f t="shared" si="4"/>
        <v>31056.32935</v>
      </c>
      <c r="G33" s="3">
        <f t="shared" si="5"/>
        <v>39882.865059999996</v>
      </c>
      <c r="I33" s="1" t="s">
        <v>66</v>
      </c>
      <c r="J33" s="1" t="s">
        <v>2</v>
      </c>
      <c r="K33" s="1" t="s">
        <v>64</v>
      </c>
      <c r="L33" s="1">
        <v>32690.873</v>
      </c>
      <c r="M33" s="2"/>
      <c r="N33" s="2">
        <v>27787.242050000001</v>
      </c>
      <c r="O33" s="2">
        <v>31056.32935</v>
      </c>
      <c r="P33" s="2">
        <v>39882.865059999996</v>
      </c>
      <c r="Q33" s="2"/>
      <c r="R33" s="2">
        <f ca="1">$L33*U33</f>
        <v>26806.51586</v>
      </c>
      <c r="S33" s="2">
        <f ca="1">$L33*V33</f>
        <v>33017.781730000002</v>
      </c>
      <c r="T33" s="2">
        <f ca="1">$L33*W33</f>
        <v>40863.591249999998</v>
      </c>
      <c r="U33" s="9">
        <f t="shared" ca="1" si="6"/>
        <v>0.82</v>
      </c>
      <c r="V33" s="9">
        <f t="shared" ca="1" si="7"/>
        <v>1.01</v>
      </c>
      <c r="W33" s="10">
        <f t="shared" ca="1" si="8"/>
        <v>1.25</v>
      </c>
    </row>
    <row r="34" spans="2:23" x14ac:dyDescent="0.25">
      <c r="B34" s="1" t="str">
        <f t="shared" si="0"/>
        <v>China</v>
      </c>
      <c r="C34" s="1" t="str">
        <f t="shared" si="1"/>
        <v>TV and Video</v>
      </c>
      <c r="D34" s="1" t="str">
        <f t="shared" si="2"/>
        <v>CY 2009</v>
      </c>
      <c r="E34" s="2">
        <f t="shared" si="3"/>
        <v>285229.94214</v>
      </c>
      <c r="F34" s="2">
        <f t="shared" si="4"/>
        <v>347395.44234999997</v>
      </c>
      <c r="G34" s="3">
        <f t="shared" si="5"/>
        <v>435158.50146999996</v>
      </c>
      <c r="I34" s="1" t="s">
        <v>66</v>
      </c>
      <c r="J34" s="1" t="s">
        <v>2</v>
      </c>
      <c r="K34" s="1" t="s">
        <v>62</v>
      </c>
      <c r="L34" s="1">
        <v>365679.413</v>
      </c>
      <c r="M34" s="2"/>
      <c r="N34" s="2">
        <v>285229.94214</v>
      </c>
      <c r="O34" s="2">
        <v>347395.44234999997</v>
      </c>
      <c r="P34" s="2">
        <v>435158.50146999996</v>
      </c>
      <c r="Q34" s="2"/>
      <c r="R34" s="2">
        <f ca="1">$L34*U34</f>
        <v>307170.70691999997</v>
      </c>
      <c r="S34" s="2">
        <f ca="1">$L34*V34</f>
        <v>351052.23647999996</v>
      </c>
      <c r="T34" s="2">
        <f ca="1">$L34*W34</f>
        <v>435158.50146999996</v>
      </c>
      <c r="U34" s="9">
        <f t="shared" ca="1" si="6"/>
        <v>0.84</v>
      </c>
      <c r="V34" s="9">
        <f t="shared" ca="1" si="7"/>
        <v>0.96</v>
      </c>
      <c r="W34" s="10">
        <f t="shared" ca="1" si="8"/>
        <v>1.19</v>
      </c>
    </row>
    <row r="35" spans="2:23" x14ac:dyDescent="0.25">
      <c r="B35" s="1" t="str">
        <f t="shared" ref="B35:B66" si="9">J35</f>
        <v>Germany</v>
      </c>
      <c r="C35" s="1" t="str">
        <f t="shared" ref="C35:C66" si="10">K35</f>
        <v>Audio</v>
      </c>
      <c r="D35" s="1" t="str">
        <f t="shared" si="2"/>
        <v>CY 2009</v>
      </c>
      <c r="E35" s="2">
        <f t="shared" ref="E35:E66" si="11">N35</f>
        <v>36483.680777000001</v>
      </c>
      <c r="F35" s="2">
        <f t="shared" ref="F35:F66" si="12">O35</f>
        <v>47033.178833000005</v>
      </c>
      <c r="G35" s="3">
        <f t="shared" ref="G35:G66" si="13">P35</f>
        <v>53187.052699</v>
      </c>
      <c r="I35" s="1" t="s">
        <v>66</v>
      </c>
      <c r="J35" s="1" t="s">
        <v>4</v>
      </c>
      <c r="K35" s="1" t="s">
        <v>44</v>
      </c>
      <c r="L35" s="1">
        <v>43956.241900000001</v>
      </c>
      <c r="M35" s="2"/>
      <c r="N35" s="2">
        <v>36483.680777000001</v>
      </c>
      <c r="O35" s="2">
        <v>47033.178833000005</v>
      </c>
      <c r="P35" s="2">
        <v>53187.052699</v>
      </c>
      <c r="Q35" s="2"/>
      <c r="R35" s="2">
        <f ca="1">$L35*U35</f>
        <v>36044.118358</v>
      </c>
      <c r="S35" s="2">
        <f ca="1">$L35*V35</f>
        <v>42197.992224000001</v>
      </c>
      <c r="T35" s="2">
        <f ca="1">$L35*W35</f>
        <v>51428.803023</v>
      </c>
      <c r="U35" s="9">
        <f t="shared" ca="1" si="6"/>
        <v>0.82</v>
      </c>
      <c r="V35" s="9">
        <f t="shared" ca="1" si="7"/>
        <v>0.96</v>
      </c>
      <c r="W35" s="10">
        <f t="shared" ca="1" si="8"/>
        <v>1.17</v>
      </c>
    </row>
    <row r="36" spans="2:23" x14ac:dyDescent="0.25">
      <c r="B36" s="1" t="str">
        <f t="shared" si="9"/>
        <v>Germany</v>
      </c>
      <c r="C36" s="1" t="str">
        <f t="shared" si="10"/>
        <v>Cameras and camcorders</v>
      </c>
      <c r="D36" s="1" t="str">
        <f t="shared" si="2"/>
        <v>CY 2009</v>
      </c>
      <c r="E36" s="2">
        <f t="shared" si="11"/>
        <v>416953.79216100002</v>
      </c>
      <c r="F36" s="2">
        <f t="shared" si="12"/>
        <v>519905.34578099998</v>
      </c>
      <c r="G36" s="3">
        <f t="shared" si="13"/>
        <v>628004.477082</v>
      </c>
      <c r="I36" s="1" t="s">
        <v>66</v>
      </c>
      <c r="J36" s="1" t="s">
        <v>4</v>
      </c>
      <c r="K36" s="1" t="s">
        <v>63</v>
      </c>
      <c r="L36" s="1">
        <v>514757.76809999999</v>
      </c>
      <c r="M36" s="2"/>
      <c r="N36" s="2">
        <v>416953.79216100002</v>
      </c>
      <c r="O36" s="2">
        <v>519905.34578099998</v>
      </c>
      <c r="P36" s="2">
        <v>628004.477082</v>
      </c>
      <c r="Q36" s="2"/>
      <c r="R36" s="2">
        <f ca="1">$L36*U36</f>
        <v>386068.32607499999</v>
      </c>
      <c r="S36" s="2">
        <f ca="1">$L36*V36</f>
        <v>468429.56897100003</v>
      </c>
      <c r="T36" s="2">
        <f ca="1">$L36*W36</f>
        <v>643447.21012499998</v>
      </c>
      <c r="U36" s="9">
        <f t="shared" ca="1" si="6"/>
        <v>0.75</v>
      </c>
      <c r="V36" s="9">
        <f t="shared" ca="1" si="7"/>
        <v>0.91</v>
      </c>
      <c r="W36" s="10">
        <f t="shared" ca="1" si="8"/>
        <v>1.25</v>
      </c>
    </row>
    <row r="37" spans="2:23" x14ac:dyDescent="0.25">
      <c r="B37" s="1" t="str">
        <f t="shared" si="9"/>
        <v>Germany</v>
      </c>
      <c r="C37" s="1" t="str">
        <f t="shared" si="10"/>
        <v>Cell phones</v>
      </c>
      <c r="D37" s="1" t="str">
        <f t="shared" si="2"/>
        <v>CY 2009</v>
      </c>
      <c r="E37" s="2">
        <f t="shared" si="11"/>
        <v>113110.97078399999</v>
      </c>
      <c r="F37" s="2">
        <f t="shared" si="12"/>
        <v>122536.88501599999</v>
      </c>
      <c r="G37" s="3">
        <f t="shared" si="13"/>
        <v>162933.66029599999</v>
      </c>
      <c r="I37" s="1" t="s">
        <v>66</v>
      </c>
      <c r="J37" s="1" t="s">
        <v>4</v>
      </c>
      <c r="K37" s="1" t="s">
        <v>65</v>
      </c>
      <c r="L37" s="1">
        <v>134655.91759999999</v>
      </c>
      <c r="M37" s="2"/>
      <c r="N37" s="2">
        <v>113110.97078399999</v>
      </c>
      <c r="O37" s="2">
        <v>122536.88501599999</v>
      </c>
      <c r="P37" s="2">
        <v>162933.66029599999</v>
      </c>
      <c r="Q37" s="2"/>
      <c r="R37" s="2">
        <f ca="1">$L37*U37</f>
        <v>109071.29325599999</v>
      </c>
      <c r="S37" s="2">
        <f ca="1">$L37*V37</f>
        <v>127923.12171999998</v>
      </c>
      <c r="T37" s="2">
        <f ca="1">$L37*W37</f>
        <v>168319.897</v>
      </c>
      <c r="U37" s="9">
        <f t="shared" ca="1" si="6"/>
        <v>0.81</v>
      </c>
      <c r="V37" s="9">
        <f t="shared" ca="1" si="7"/>
        <v>0.95</v>
      </c>
      <c r="W37" s="10">
        <f t="shared" ca="1" si="8"/>
        <v>1.25</v>
      </c>
    </row>
    <row r="38" spans="2:23" x14ac:dyDescent="0.25">
      <c r="B38" s="1" t="str">
        <f t="shared" si="9"/>
        <v>Germany</v>
      </c>
      <c r="C38" s="1" t="str">
        <f t="shared" si="10"/>
        <v>Computers</v>
      </c>
      <c r="D38" s="1" t="str">
        <f t="shared" si="2"/>
        <v>CY 2009</v>
      </c>
      <c r="E38" s="2">
        <f t="shared" si="11"/>
        <v>500099.647252</v>
      </c>
      <c r="F38" s="2">
        <f t="shared" si="12"/>
        <v>561087.40911200002</v>
      </c>
      <c r="G38" s="3">
        <f t="shared" si="13"/>
        <v>756248.247064</v>
      </c>
      <c r="I38" s="1" t="s">
        <v>66</v>
      </c>
      <c r="J38" s="1" t="s">
        <v>4</v>
      </c>
      <c r="K38" s="1" t="s">
        <v>20</v>
      </c>
      <c r="L38" s="1">
        <v>609877.61860000005</v>
      </c>
      <c r="M38" s="2"/>
      <c r="N38" s="2">
        <v>500099.647252</v>
      </c>
      <c r="O38" s="2">
        <v>561087.40911200002</v>
      </c>
      <c r="P38" s="2">
        <v>756248.247064</v>
      </c>
      <c r="Q38" s="2"/>
      <c r="R38" s="2">
        <f ca="1">$L38*U38</f>
        <v>506198.42343800003</v>
      </c>
      <c r="S38" s="2">
        <f ca="1">$L38*V38</f>
        <v>628173.94715800008</v>
      </c>
      <c r="T38" s="2">
        <f ca="1">$L38*W38</f>
        <v>701359.26139</v>
      </c>
      <c r="U38" s="9">
        <f t="shared" ca="1" si="6"/>
        <v>0.83</v>
      </c>
      <c r="V38" s="9">
        <f t="shared" ca="1" si="7"/>
        <v>1.03</v>
      </c>
      <c r="W38" s="10">
        <f t="shared" ca="1" si="8"/>
        <v>1.1499999999999999</v>
      </c>
    </row>
    <row r="39" spans="2:23" x14ac:dyDescent="0.25">
      <c r="B39" s="1" t="str">
        <f t="shared" si="9"/>
        <v>Germany</v>
      </c>
      <c r="C39" s="1" t="str">
        <f t="shared" si="10"/>
        <v>Games and Toys</v>
      </c>
      <c r="D39" s="1" t="str">
        <f t="shared" si="2"/>
        <v>CY 2009</v>
      </c>
      <c r="E39" s="2">
        <f t="shared" si="11"/>
        <v>19057.274593999999</v>
      </c>
      <c r="F39" s="2">
        <f t="shared" si="12"/>
        <v>22960.571800000002</v>
      </c>
      <c r="G39" s="3">
        <f t="shared" si="13"/>
        <v>28700.714750000003</v>
      </c>
      <c r="I39" s="1" t="s">
        <v>66</v>
      </c>
      <c r="J39" s="1" t="s">
        <v>4</v>
      </c>
      <c r="K39" s="1" t="s">
        <v>60</v>
      </c>
      <c r="L39" s="1">
        <v>22960.571800000002</v>
      </c>
      <c r="M39" s="2"/>
      <c r="N39" s="2">
        <v>19057.274593999999</v>
      </c>
      <c r="O39" s="2">
        <v>22960.571800000002</v>
      </c>
      <c r="P39" s="2">
        <v>28700.714750000003</v>
      </c>
      <c r="Q39" s="2"/>
      <c r="R39" s="2">
        <f ca="1">$L39*U39</f>
        <v>17909.246004000001</v>
      </c>
      <c r="S39" s="2">
        <f ca="1">$L39*V39</f>
        <v>23190.177518</v>
      </c>
      <c r="T39" s="2">
        <f ca="1">$L39*W39</f>
        <v>28241.503314000001</v>
      </c>
      <c r="U39" s="9">
        <f t="shared" ca="1" si="6"/>
        <v>0.78</v>
      </c>
      <c r="V39" s="9">
        <f t="shared" ca="1" si="7"/>
        <v>1.01</v>
      </c>
      <c r="W39" s="10">
        <f t="shared" ca="1" si="8"/>
        <v>1.23</v>
      </c>
    </row>
    <row r="40" spans="2:23" x14ac:dyDescent="0.25">
      <c r="B40" s="1" t="str">
        <f t="shared" si="9"/>
        <v>Germany</v>
      </c>
      <c r="C40" s="1" t="str">
        <f t="shared" si="10"/>
        <v>Home Appliances</v>
      </c>
      <c r="D40" s="1" t="str">
        <f t="shared" si="2"/>
        <v>CY 2009</v>
      </c>
      <c r="E40" s="2">
        <f t="shared" si="11"/>
        <v>623466.87387600006</v>
      </c>
      <c r="F40" s="2">
        <f t="shared" si="12"/>
        <v>777309.34924800007</v>
      </c>
      <c r="G40" s="3">
        <f t="shared" si="13"/>
        <v>931151.82461999997</v>
      </c>
      <c r="I40" s="1" t="s">
        <v>66</v>
      </c>
      <c r="J40" s="1" t="s">
        <v>4</v>
      </c>
      <c r="K40" s="1" t="s">
        <v>61</v>
      </c>
      <c r="L40" s="1">
        <v>809697.23880000005</v>
      </c>
      <c r="M40" s="2"/>
      <c r="N40" s="2">
        <v>623466.87387600006</v>
      </c>
      <c r="O40" s="2">
        <v>777309.34924800007</v>
      </c>
      <c r="P40" s="2">
        <v>931151.82461999997</v>
      </c>
      <c r="Q40" s="2"/>
      <c r="R40" s="2">
        <f ca="1">$L40*U40</f>
        <v>688242.65298000001</v>
      </c>
      <c r="S40" s="2">
        <f ca="1">$L40*V40</f>
        <v>817794.21118800004</v>
      </c>
      <c r="T40" s="2">
        <f ca="1">$L40*W40</f>
        <v>939248.79700799996</v>
      </c>
      <c r="U40" s="9">
        <f t="shared" ca="1" si="6"/>
        <v>0.85</v>
      </c>
      <c r="V40" s="9">
        <f t="shared" ca="1" si="7"/>
        <v>1.01</v>
      </c>
      <c r="W40" s="10">
        <f t="shared" ca="1" si="8"/>
        <v>1.1599999999999999</v>
      </c>
    </row>
    <row r="41" spans="2:23" x14ac:dyDescent="0.25">
      <c r="B41" s="1" t="str">
        <f t="shared" si="9"/>
        <v>Germany</v>
      </c>
      <c r="C41" s="1" t="str">
        <f t="shared" si="10"/>
        <v>Music, Movies and Audio Books</v>
      </c>
      <c r="D41" s="1" t="str">
        <f t="shared" si="2"/>
        <v>CY 2009</v>
      </c>
      <c r="E41" s="2">
        <f t="shared" si="11"/>
        <v>28114.730559</v>
      </c>
      <c r="F41" s="2">
        <f t="shared" si="12"/>
        <v>35403.734777999998</v>
      </c>
      <c r="G41" s="3">
        <f t="shared" si="13"/>
        <v>40263.070923999992</v>
      </c>
      <c r="I41" s="1" t="s">
        <v>66</v>
      </c>
      <c r="J41" s="1" t="s">
        <v>4</v>
      </c>
      <c r="K41" s="1" t="s">
        <v>64</v>
      </c>
      <c r="L41" s="1">
        <v>34709.543899999997</v>
      </c>
      <c r="M41" s="2"/>
      <c r="N41" s="2">
        <v>28114.730559</v>
      </c>
      <c r="O41" s="2">
        <v>35403.734777999998</v>
      </c>
      <c r="P41" s="2">
        <v>40263.070923999992</v>
      </c>
      <c r="Q41" s="2"/>
      <c r="R41" s="2">
        <f ca="1">$L41*U41</f>
        <v>29156.016875999998</v>
      </c>
      <c r="S41" s="2">
        <f ca="1">$L41*V41</f>
        <v>32626.971265999997</v>
      </c>
      <c r="T41" s="2">
        <f ca="1">$L41*W41</f>
        <v>39915.975484999995</v>
      </c>
      <c r="U41" s="9">
        <f t="shared" ca="1" si="6"/>
        <v>0.84</v>
      </c>
      <c r="V41" s="9">
        <f t="shared" ca="1" si="7"/>
        <v>0.94</v>
      </c>
      <c r="W41" s="10">
        <f t="shared" ca="1" si="8"/>
        <v>1.1499999999999999</v>
      </c>
    </row>
    <row r="42" spans="2:23" x14ac:dyDescent="0.25">
      <c r="B42" s="1" t="str">
        <f t="shared" si="9"/>
        <v>Germany</v>
      </c>
      <c r="C42" s="1" t="str">
        <f t="shared" si="10"/>
        <v>TV and Video</v>
      </c>
      <c r="D42" s="1" t="str">
        <f t="shared" si="2"/>
        <v>CY 2009</v>
      </c>
      <c r="E42" s="2">
        <f t="shared" si="11"/>
        <v>170185.42733500001</v>
      </c>
      <c r="F42" s="2">
        <f t="shared" si="12"/>
        <v>214389.434435</v>
      </c>
      <c r="G42" s="3">
        <f t="shared" si="13"/>
        <v>263013.84224500001</v>
      </c>
      <c r="I42" s="1" t="s">
        <v>66</v>
      </c>
      <c r="J42" s="1" t="s">
        <v>4</v>
      </c>
      <c r="K42" s="1" t="s">
        <v>62</v>
      </c>
      <c r="L42" s="1">
        <v>221020.0355</v>
      </c>
      <c r="M42" s="2"/>
      <c r="N42" s="2">
        <v>170185.42733500001</v>
      </c>
      <c r="O42" s="2">
        <v>214389.434435</v>
      </c>
      <c r="P42" s="2">
        <v>263013.84224500001</v>
      </c>
      <c r="Q42" s="2"/>
      <c r="R42" s="2">
        <f ca="1">$L42*U42</f>
        <v>183446.62946499998</v>
      </c>
      <c r="S42" s="2">
        <f ca="1">$L42*V42</f>
        <v>223230.23585500001</v>
      </c>
      <c r="T42" s="2">
        <f ca="1">$L42*W42</f>
        <v>265224.04259999999</v>
      </c>
      <c r="U42" s="9">
        <f t="shared" ca="1" si="6"/>
        <v>0.83</v>
      </c>
      <c r="V42" s="9">
        <f t="shared" ca="1" si="7"/>
        <v>1.01</v>
      </c>
      <c r="W42" s="10">
        <f t="shared" ca="1" si="8"/>
        <v>1.2</v>
      </c>
    </row>
    <row r="43" spans="2:23" x14ac:dyDescent="0.25">
      <c r="B43" s="1" t="str">
        <f t="shared" si="9"/>
        <v>United States</v>
      </c>
      <c r="C43" s="1" t="str">
        <f t="shared" si="10"/>
        <v>Audio</v>
      </c>
      <c r="D43" s="1" t="str">
        <f t="shared" si="2"/>
        <v>CY 2009</v>
      </c>
      <c r="E43" s="2">
        <f t="shared" si="11"/>
        <v>28236.896055000001</v>
      </c>
      <c r="F43" s="2">
        <f t="shared" si="12"/>
        <v>34860.3655</v>
      </c>
      <c r="G43" s="3">
        <f t="shared" si="13"/>
        <v>41832.438600000001</v>
      </c>
      <c r="I43" s="1" t="s">
        <v>66</v>
      </c>
      <c r="J43" s="1" t="s">
        <v>5</v>
      </c>
      <c r="K43" s="1" t="s">
        <v>44</v>
      </c>
      <c r="L43" s="1">
        <v>34860.3655</v>
      </c>
      <c r="M43" s="2"/>
      <c r="N43" s="2">
        <v>28236.896055000001</v>
      </c>
      <c r="O43" s="2">
        <v>34860.3655</v>
      </c>
      <c r="P43" s="2">
        <v>41832.438600000001</v>
      </c>
      <c r="Q43" s="2"/>
      <c r="R43" s="2">
        <f ca="1">$L43*U43</f>
        <v>28934.103364999999</v>
      </c>
      <c r="S43" s="2">
        <f ca="1">$L43*V43</f>
        <v>35208.969154999999</v>
      </c>
      <c r="T43" s="2">
        <f ca="1">$L43*W43</f>
        <v>40089.420324999999</v>
      </c>
      <c r="U43" s="9">
        <f t="shared" ca="1" si="6"/>
        <v>0.83</v>
      </c>
      <c r="V43" s="9">
        <f t="shared" ca="1" si="7"/>
        <v>1.01</v>
      </c>
      <c r="W43" s="10">
        <f t="shared" ca="1" si="8"/>
        <v>1.1499999999999999</v>
      </c>
    </row>
    <row r="44" spans="2:23" x14ac:dyDescent="0.25">
      <c r="B44" s="1" t="str">
        <f t="shared" si="9"/>
        <v>United States</v>
      </c>
      <c r="C44" s="1" t="str">
        <f t="shared" si="10"/>
        <v>Cameras and camcorders</v>
      </c>
      <c r="D44" s="1" t="str">
        <f t="shared" si="2"/>
        <v>CY 2009</v>
      </c>
      <c r="E44" s="2">
        <f t="shared" si="11"/>
        <v>688071.44700000004</v>
      </c>
      <c r="F44" s="2">
        <f t="shared" si="12"/>
        <v>899080.02408</v>
      </c>
      <c r="G44" s="3">
        <f t="shared" si="13"/>
        <v>1091740.0292400001</v>
      </c>
      <c r="I44" s="1" t="s">
        <v>66</v>
      </c>
      <c r="J44" s="1" t="s">
        <v>5</v>
      </c>
      <c r="K44" s="1" t="s">
        <v>63</v>
      </c>
      <c r="L44" s="1">
        <v>917428.59600000002</v>
      </c>
      <c r="M44" s="2"/>
      <c r="N44" s="2">
        <v>688071.44700000004</v>
      </c>
      <c r="O44" s="2">
        <v>899080.02408</v>
      </c>
      <c r="P44" s="2">
        <v>1091740.0292400001</v>
      </c>
      <c r="Q44" s="2"/>
      <c r="R44" s="2">
        <f ca="1">$L44*U44</f>
        <v>743117.16276000009</v>
      </c>
      <c r="S44" s="2">
        <f ca="1">$L44*V44</f>
        <v>908254.31004000001</v>
      </c>
      <c r="T44" s="2">
        <f ca="1">$L44*W44</f>
        <v>1146785.7450000001</v>
      </c>
      <c r="U44" s="9">
        <f t="shared" ca="1" si="6"/>
        <v>0.81</v>
      </c>
      <c r="V44" s="9">
        <f t="shared" ca="1" si="7"/>
        <v>0.99</v>
      </c>
      <c r="W44" s="10">
        <f t="shared" ca="1" si="8"/>
        <v>1.25</v>
      </c>
    </row>
    <row r="45" spans="2:23" x14ac:dyDescent="0.25">
      <c r="B45" s="1" t="str">
        <f t="shared" si="9"/>
        <v>United States</v>
      </c>
      <c r="C45" s="1" t="str">
        <f t="shared" si="10"/>
        <v>Cell phones</v>
      </c>
      <c r="D45" s="1" t="str">
        <f t="shared" si="2"/>
        <v>CY 2009</v>
      </c>
      <c r="E45" s="2">
        <f t="shared" si="11"/>
        <v>134538.95499500001</v>
      </c>
      <c r="F45" s="2">
        <f t="shared" si="12"/>
        <v>173441.78535500003</v>
      </c>
      <c r="G45" s="3">
        <f t="shared" si="13"/>
        <v>197756.05433000001</v>
      </c>
      <c r="I45" s="1" t="s">
        <v>66</v>
      </c>
      <c r="J45" s="1" t="s">
        <v>5</v>
      </c>
      <c r="K45" s="1" t="s">
        <v>65</v>
      </c>
      <c r="L45" s="1">
        <v>162095.12650000001</v>
      </c>
      <c r="M45" s="2"/>
      <c r="N45" s="2">
        <v>134538.95499500001</v>
      </c>
      <c r="O45" s="2">
        <v>173441.78535500003</v>
      </c>
      <c r="P45" s="2">
        <v>197756.05433000001</v>
      </c>
      <c r="Q45" s="2"/>
      <c r="R45" s="2">
        <f ca="1">$L45*U45</f>
        <v>129676.10120000002</v>
      </c>
      <c r="S45" s="2">
        <f ca="1">$L45*V45</f>
        <v>166957.98029500002</v>
      </c>
      <c r="T45" s="2">
        <f ca="1">$L45*W45</f>
        <v>194514.15180000002</v>
      </c>
      <c r="U45" s="9">
        <f t="shared" ca="1" si="6"/>
        <v>0.8</v>
      </c>
      <c r="V45" s="9">
        <f t="shared" ca="1" si="7"/>
        <v>1.03</v>
      </c>
      <c r="W45" s="10">
        <f t="shared" ca="1" si="8"/>
        <v>1.2</v>
      </c>
    </row>
    <row r="46" spans="2:23" x14ac:dyDescent="0.25">
      <c r="B46" s="1" t="str">
        <f t="shared" si="9"/>
        <v>United States</v>
      </c>
      <c r="C46" s="1" t="str">
        <f t="shared" si="10"/>
        <v>Computers</v>
      </c>
      <c r="D46" s="1" t="str">
        <f t="shared" si="2"/>
        <v>CY 2009</v>
      </c>
      <c r="E46" s="2">
        <f t="shared" si="11"/>
        <v>661124.41584000003</v>
      </c>
      <c r="F46" s="2">
        <f t="shared" si="12"/>
        <v>794923.40476000006</v>
      </c>
      <c r="G46" s="3">
        <f t="shared" si="13"/>
        <v>968075.03748000006</v>
      </c>
      <c r="I46" s="1" t="s">
        <v>66</v>
      </c>
      <c r="J46" s="1" t="s">
        <v>5</v>
      </c>
      <c r="K46" s="1" t="s">
        <v>20</v>
      </c>
      <c r="L46" s="1">
        <v>787052.87600000005</v>
      </c>
      <c r="M46" s="2"/>
      <c r="N46" s="2">
        <v>661124.41584000003</v>
      </c>
      <c r="O46" s="2">
        <v>794923.40476000006</v>
      </c>
      <c r="P46" s="2">
        <v>968075.03748000006</v>
      </c>
      <c r="Q46" s="2"/>
      <c r="R46" s="2">
        <f ca="1">$L46*U46</f>
        <v>590289.65700000001</v>
      </c>
      <c r="S46" s="2">
        <f ca="1">$L46*V46</f>
        <v>810664.46228000009</v>
      </c>
      <c r="T46" s="2">
        <f ca="1">$L46*W46</f>
        <v>968075.03748000006</v>
      </c>
      <c r="U46" s="9">
        <f t="shared" ca="1" si="6"/>
        <v>0.75</v>
      </c>
      <c r="V46" s="9">
        <f t="shared" ca="1" si="7"/>
        <v>1.03</v>
      </c>
      <c r="W46" s="10">
        <f t="shared" ca="1" si="8"/>
        <v>1.23</v>
      </c>
    </row>
    <row r="47" spans="2:23" x14ac:dyDescent="0.25">
      <c r="B47" s="1" t="str">
        <f t="shared" si="9"/>
        <v>United States</v>
      </c>
      <c r="C47" s="1" t="str">
        <f t="shared" si="10"/>
        <v>Games and Toys</v>
      </c>
      <c r="D47" s="1" t="str">
        <f t="shared" si="2"/>
        <v>CY 2009</v>
      </c>
      <c r="E47" s="2">
        <f t="shared" si="11"/>
        <v>38473.895565000006</v>
      </c>
      <c r="F47" s="2">
        <f t="shared" si="12"/>
        <v>49398.581960000003</v>
      </c>
      <c r="G47" s="3">
        <f t="shared" si="13"/>
        <v>57473.350164999996</v>
      </c>
      <c r="I47" s="1" t="s">
        <v>66</v>
      </c>
      <c r="J47" s="1" t="s">
        <v>5</v>
      </c>
      <c r="K47" s="1" t="s">
        <v>60</v>
      </c>
      <c r="L47" s="1">
        <v>47498.636500000001</v>
      </c>
      <c r="M47" s="2"/>
      <c r="N47" s="2">
        <v>38473.895565000006</v>
      </c>
      <c r="O47" s="2">
        <v>49398.581960000003</v>
      </c>
      <c r="P47" s="2">
        <v>57473.350164999996</v>
      </c>
      <c r="Q47" s="2"/>
      <c r="R47" s="2">
        <f ca="1">$L47*U47</f>
        <v>39898.854659999997</v>
      </c>
      <c r="S47" s="2">
        <f ca="1">$L47*V47</f>
        <v>43223.759215000005</v>
      </c>
      <c r="T47" s="2">
        <f ca="1">$L47*W47</f>
        <v>55573.404705000001</v>
      </c>
      <c r="U47" s="9">
        <f t="shared" ca="1" si="6"/>
        <v>0.84</v>
      </c>
      <c r="V47" s="9">
        <f t="shared" ca="1" si="7"/>
        <v>0.91</v>
      </c>
      <c r="W47" s="10">
        <f t="shared" ca="1" si="8"/>
        <v>1.17</v>
      </c>
    </row>
    <row r="48" spans="2:23" x14ac:dyDescent="0.25">
      <c r="B48" s="1" t="str">
        <f t="shared" si="9"/>
        <v>United States</v>
      </c>
      <c r="C48" s="1" t="str">
        <f t="shared" si="10"/>
        <v>Home Appliances</v>
      </c>
      <c r="D48" s="1" t="str">
        <f t="shared" si="2"/>
        <v>CY 2009</v>
      </c>
      <c r="E48" s="2">
        <f t="shared" si="11"/>
        <v>1159977.8416200001</v>
      </c>
      <c r="F48" s="2">
        <f t="shared" si="12"/>
        <v>1412793.5250499998</v>
      </c>
      <c r="G48" s="3">
        <f t="shared" si="13"/>
        <v>1829195.8271699999</v>
      </c>
      <c r="I48" s="1" t="s">
        <v>66</v>
      </c>
      <c r="J48" s="1" t="s">
        <v>5</v>
      </c>
      <c r="K48" s="1" t="s">
        <v>61</v>
      </c>
      <c r="L48" s="1">
        <v>1487151.0789999999</v>
      </c>
      <c r="M48" s="2"/>
      <c r="N48" s="2">
        <v>1159977.8416200001</v>
      </c>
      <c r="O48" s="2">
        <v>1412793.5250499998</v>
      </c>
      <c r="P48" s="2">
        <v>1829195.8271699999</v>
      </c>
      <c r="Q48" s="2"/>
      <c r="R48" s="2">
        <f ca="1">$L48*U48</f>
        <v>1219463.88478</v>
      </c>
      <c r="S48" s="2">
        <f ca="1">$L48*V48</f>
        <v>1427665.0358399998</v>
      </c>
      <c r="T48" s="2">
        <f ca="1">$L48*W48</f>
        <v>1710223.7408499997</v>
      </c>
      <c r="U48" s="9">
        <f t="shared" ca="1" si="6"/>
        <v>0.82</v>
      </c>
      <c r="V48" s="9">
        <f t="shared" ca="1" si="7"/>
        <v>0.96</v>
      </c>
      <c r="W48" s="10">
        <f t="shared" ca="1" si="8"/>
        <v>1.1499999999999999</v>
      </c>
    </row>
    <row r="49" spans="2:23" x14ac:dyDescent="0.25">
      <c r="B49" s="1" t="str">
        <f t="shared" si="9"/>
        <v>United States</v>
      </c>
      <c r="C49" s="1" t="str">
        <f t="shared" si="10"/>
        <v>Music, Movies and Audio Books</v>
      </c>
      <c r="D49" s="1" t="str">
        <f t="shared" si="2"/>
        <v>CY 2009</v>
      </c>
      <c r="E49" s="2">
        <f t="shared" si="11"/>
        <v>44786.626079999995</v>
      </c>
      <c r="F49" s="2">
        <f t="shared" si="12"/>
        <v>54916.934359999999</v>
      </c>
      <c r="G49" s="3">
        <f t="shared" si="13"/>
        <v>61848.197919999991</v>
      </c>
      <c r="I49" s="1" t="s">
        <v>66</v>
      </c>
      <c r="J49" s="1" t="s">
        <v>5</v>
      </c>
      <c r="K49" s="1" t="s">
        <v>64</v>
      </c>
      <c r="L49" s="1">
        <v>53317.411999999997</v>
      </c>
      <c r="M49" s="2"/>
      <c r="N49" s="2">
        <v>44786.626079999995</v>
      </c>
      <c r="O49" s="2">
        <v>54916.934359999999</v>
      </c>
      <c r="P49" s="2">
        <v>61848.197919999991</v>
      </c>
      <c r="Q49" s="2"/>
      <c r="R49" s="2">
        <f ca="1">$L49*U49</f>
        <v>42653.929600000003</v>
      </c>
      <c r="S49" s="2">
        <f ca="1">$L49*V49</f>
        <v>50651.541399999995</v>
      </c>
      <c r="T49" s="2">
        <f ca="1">$L49*W49</f>
        <v>63447.720279999994</v>
      </c>
      <c r="U49" s="9">
        <f t="shared" ca="1" si="6"/>
        <v>0.8</v>
      </c>
      <c r="V49" s="9">
        <f t="shared" ca="1" si="7"/>
        <v>0.95</v>
      </c>
      <c r="W49" s="10">
        <f t="shared" ca="1" si="8"/>
        <v>1.19</v>
      </c>
    </row>
    <row r="50" spans="2:23" x14ac:dyDescent="0.25">
      <c r="B50" s="1" t="str">
        <f t="shared" si="9"/>
        <v>United States</v>
      </c>
      <c r="C50" s="1" t="str">
        <f t="shared" si="10"/>
        <v>TV and Video</v>
      </c>
      <c r="D50" s="1" t="str">
        <f t="shared" si="2"/>
        <v>CY 2009</v>
      </c>
      <c r="E50" s="2">
        <f t="shared" si="11"/>
        <v>263265.17305500002</v>
      </c>
      <c r="F50" s="2">
        <f t="shared" si="12"/>
        <v>313252.23123000003</v>
      </c>
      <c r="G50" s="3">
        <f t="shared" si="13"/>
        <v>409893.87703500001</v>
      </c>
      <c r="I50" s="1" t="s">
        <v>66</v>
      </c>
      <c r="J50" s="1" t="s">
        <v>5</v>
      </c>
      <c r="K50" s="1" t="s">
        <v>62</v>
      </c>
      <c r="L50" s="1">
        <v>333247.05450000003</v>
      </c>
      <c r="M50" s="2"/>
      <c r="N50" s="2">
        <v>263265.17305500002</v>
      </c>
      <c r="O50" s="2">
        <v>313252.23123000003</v>
      </c>
      <c r="P50" s="2">
        <v>409893.87703500001</v>
      </c>
      <c r="Q50" s="2"/>
      <c r="R50" s="2">
        <f ca="1">$L50*U50</f>
        <v>273262.58468999999</v>
      </c>
      <c r="S50" s="2">
        <f ca="1">$L50*V50</f>
        <v>316584.70177500002</v>
      </c>
      <c r="T50" s="2">
        <f ca="1">$L50*W50</f>
        <v>383234.11267499998</v>
      </c>
      <c r="U50" s="9">
        <f t="shared" ca="1" si="6"/>
        <v>0.82</v>
      </c>
      <c r="V50" s="9">
        <f t="shared" ca="1" si="7"/>
        <v>0.95</v>
      </c>
      <c r="W50" s="10">
        <f t="shared" ca="1" si="8"/>
        <v>1.1499999999999999</v>
      </c>
    </row>
    <row r="51" spans="2:23" x14ac:dyDescent="0.25">
      <c r="B51" s="1" t="str">
        <f t="shared" si="9"/>
        <v>China</v>
      </c>
      <c r="C51" s="1" t="str">
        <f t="shared" si="10"/>
        <v>Audio</v>
      </c>
      <c r="D51" s="1" t="str">
        <f t="shared" si="2"/>
        <v>CY 2010</v>
      </c>
      <c r="E51" s="2">
        <f t="shared" si="11"/>
        <v>48905.463060000002</v>
      </c>
      <c r="F51" s="2">
        <f t="shared" si="12"/>
        <v>60488.335889999995</v>
      </c>
      <c r="G51" s="3">
        <f t="shared" si="13"/>
        <v>79149.631005000003</v>
      </c>
      <c r="I51" s="1" t="s">
        <v>67</v>
      </c>
      <c r="J51" s="1" t="s">
        <v>2</v>
      </c>
      <c r="K51" s="1" t="s">
        <v>44</v>
      </c>
      <c r="L51" s="1">
        <v>64349.2935</v>
      </c>
      <c r="M51" s="2"/>
      <c r="N51" s="2">
        <v>48905.463060000002</v>
      </c>
      <c r="O51" s="2">
        <v>60488.335889999995</v>
      </c>
      <c r="P51" s="2">
        <v>79149.631005000003</v>
      </c>
      <c r="Q51" s="2"/>
      <c r="R51" s="2">
        <f ca="1">$L51*U51</f>
        <v>48261.970125</v>
      </c>
      <c r="S51" s="2">
        <f ca="1">$L51*V51</f>
        <v>67566.758174999995</v>
      </c>
      <c r="T51" s="2">
        <f ca="1">$L51*W51</f>
        <v>76575.659264999995</v>
      </c>
      <c r="U51" s="9">
        <f t="shared" ca="1" si="6"/>
        <v>0.75</v>
      </c>
      <c r="V51" s="9">
        <f t="shared" ca="1" si="7"/>
        <v>1.05</v>
      </c>
      <c r="W51" s="10">
        <f t="shared" ca="1" si="8"/>
        <v>1.19</v>
      </c>
    </row>
    <row r="52" spans="2:23" x14ac:dyDescent="0.25">
      <c r="B52" s="1" t="str">
        <f t="shared" si="9"/>
        <v>China</v>
      </c>
      <c r="C52" s="1" t="str">
        <f t="shared" si="10"/>
        <v>Cameras and camcorders</v>
      </c>
      <c r="D52" s="1" t="str">
        <f t="shared" si="2"/>
        <v>CY 2010</v>
      </c>
      <c r="E52" s="2">
        <f t="shared" si="11"/>
        <v>532450.48395000002</v>
      </c>
      <c r="F52" s="2">
        <f t="shared" si="12"/>
        <v>663834.36959999998</v>
      </c>
      <c r="G52" s="3">
        <f t="shared" si="13"/>
        <v>836707.90335000004</v>
      </c>
      <c r="I52" s="1" t="s">
        <v>67</v>
      </c>
      <c r="J52" s="1" t="s">
        <v>2</v>
      </c>
      <c r="K52" s="1" t="s">
        <v>63</v>
      </c>
      <c r="L52" s="1">
        <v>691494.13500000001</v>
      </c>
      <c r="M52" s="2"/>
      <c r="N52" s="2">
        <v>532450.48395000002</v>
      </c>
      <c r="O52" s="2">
        <v>663834.36959999998</v>
      </c>
      <c r="P52" s="2">
        <v>836707.90335000004</v>
      </c>
      <c r="Q52" s="2"/>
      <c r="R52" s="2">
        <f ca="1">$L52*U52</f>
        <v>518620.60125000001</v>
      </c>
      <c r="S52" s="2">
        <f ca="1">$L52*V52</f>
        <v>726068.84175000002</v>
      </c>
      <c r="T52" s="2">
        <f ca="1">$L52*W52</f>
        <v>809048.13795</v>
      </c>
      <c r="U52" s="9">
        <f t="shared" ca="1" si="6"/>
        <v>0.75</v>
      </c>
      <c r="V52" s="9">
        <f t="shared" ca="1" si="7"/>
        <v>1.05</v>
      </c>
      <c r="W52" s="10">
        <f t="shared" ca="1" si="8"/>
        <v>1.17</v>
      </c>
    </row>
    <row r="53" spans="2:23" x14ac:dyDescent="0.25">
      <c r="B53" s="1" t="str">
        <f t="shared" si="9"/>
        <v>China</v>
      </c>
      <c r="C53" s="1" t="str">
        <f t="shared" si="10"/>
        <v>Cell phones</v>
      </c>
      <c r="D53" s="1" t="str">
        <f t="shared" si="2"/>
        <v>CY 2010</v>
      </c>
      <c r="E53" s="2">
        <f t="shared" si="11"/>
        <v>197802.2928</v>
      </c>
      <c r="F53" s="2">
        <f t="shared" si="12"/>
        <v>244898.07680000001</v>
      </c>
      <c r="G53" s="3">
        <f t="shared" si="13"/>
        <v>294348.65000000002</v>
      </c>
      <c r="I53" s="1" t="s">
        <v>67</v>
      </c>
      <c r="J53" s="1" t="s">
        <v>2</v>
      </c>
      <c r="K53" s="1" t="s">
        <v>65</v>
      </c>
      <c r="L53" s="1">
        <v>235478.92</v>
      </c>
      <c r="M53" s="2"/>
      <c r="N53" s="2">
        <v>197802.2928</v>
      </c>
      <c r="O53" s="2">
        <v>244898.07680000001</v>
      </c>
      <c r="P53" s="2">
        <v>294348.65000000002</v>
      </c>
      <c r="Q53" s="2"/>
      <c r="R53" s="2">
        <f ca="1">$L53*U53</f>
        <v>181318.7684</v>
      </c>
      <c r="S53" s="2">
        <f ca="1">$L53*V53</f>
        <v>247252.86600000004</v>
      </c>
      <c r="T53" s="2">
        <f ca="1">$L53*W53</f>
        <v>280219.91480000003</v>
      </c>
      <c r="U53" s="9">
        <f t="shared" ca="1" si="6"/>
        <v>0.77</v>
      </c>
      <c r="V53" s="9">
        <f t="shared" ca="1" si="7"/>
        <v>1.05</v>
      </c>
      <c r="W53" s="10">
        <f t="shared" ca="1" si="8"/>
        <v>1.19</v>
      </c>
    </row>
    <row r="54" spans="2:23" x14ac:dyDescent="0.25">
      <c r="B54" s="1" t="str">
        <f t="shared" si="9"/>
        <v>China</v>
      </c>
      <c r="C54" s="1" t="str">
        <f t="shared" si="10"/>
        <v>Computers</v>
      </c>
      <c r="D54" s="1" t="str">
        <f t="shared" si="2"/>
        <v>CY 2010</v>
      </c>
      <c r="E54" s="2">
        <f t="shared" si="11"/>
        <v>614303.85540999996</v>
      </c>
      <c r="F54" s="2">
        <f t="shared" si="12"/>
        <v>777131.38335000002</v>
      </c>
      <c r="G54" s="3">
        <f t="shared" si="13"/>
        <v>851143.89604999986</v>
      </c>
      <c r="I54" s="1" t="s">
        <v>67</v>
      </c>
      <c r="J54" s="1" t="s">
        <v>2</v>
      </c>
      <c r="K54" s="1" t="s">
        <v>20</v>
      </c>
      <c r="L54" s="1">
        <v>740125.12699999998</v>
      </c>
      <c r="M54" s="2"/>
      <c r="N54" s="2">
        <v>614303.85540999996</v>
      </c>
      <c r="O54" s="2">
        <v>777131.38335000002</v>
      </c>
      <c r="P54" s="2">
        <v>851143.89604999986</v>
      </c>
      <c r="Q54" s="2"/>
      <c r="R54" s="2">
        <f ca="1">$L54*U54</f>
        <v>592100.10160000005</v>
      </c>
      <c r="S54" s="2">
        <f ca="1">$L54*V54</f>
        <v>717921.37318999995</v>
      </c>
      <c r="T54" s="2">
        <f ca="1">$L54*W54</f>
        <v>858545.14731999987</v>
      </c>
      <c r="U54" s="9">
        <f t="shared" ca="1" si="6"/>
        <v>0.8</v>
      </c>
      <c r="V54" s="9">
        <f t="shared" ca="1" si="7"/>
        <v>0.97</v>
      </c>
      <c r="W54" s="10">
        <f t="shared" ca="1" si="8"/>
        <v>1.1599999999999999</v>
      </c>
    </row>
    <row r="55" spans="2:23" x14ac:dyDescent="0.25">
      <c r="B55" s="1" t="str">
        <f t="shared" si="9"/>
        <v>China</v>
      </c>
      <c r="C55" s="1" t="str">
        <f t="shared" si="10"/>
        <v>Games and Toys</v>
      </c>
      <c r="D55" s="1" t="str">
        <f t="shared" si="2"/>
        <v>CY 2010</v>
      </c>
      <c r="E55" s="2">
        <f t="shared" si="11"/>
        <v>57164.971600000004</v>
      </c>
      <c r="F55" s="2">
        <f t="shared" si="12"/>
        <v>72885.338790000009</v>
      </c>
      <c r="G55" s="3">
        <f t="shared" si="13"/>
        <v>83603.770965000003</v>
      </c>
      <c r="I55" s="1" t="s">
        <v>67</v>
      </c>
      <c r="J55" s="1" t="s">
        <v>2</v>
      </c>
      <c r="K55" s="1" t="s">
        <v>60</v>
      </c>
      <c r="L55" s="1">
        <v>71456.214500000002</v>
      </c>
      <c r="M55" s="2"/>
      <c r="N55" s="2">
        <v>57164.971600000004</v>
      </c>
      <c r="O55" s="2">
        <v>72885.338790000009</v>
      </c>
      <c r="P55" s="2">
        <v>83603.770965000003</v>
      </c>
      <c r="Q55" s="2"/>
      <c r="R55" s="2">
        <f ca="1">$L55*U55</f>
        <v>57164.971600000004</v>
      </c>
      <c r="S55" s="2">
        <f ca="1">$L55*V55</f>
        <v>65739.717340000003</v>
      </c>
      <c r="T55" s="2">
        <f ca="1">$L55*W55</f>
        <v>83603.770965000003</v>
      </c>
      <c r="U55" s="9">
        <f t="shared" ca="1" si="6"/>
        <v>0.8</v>
      </c>
      <c r="V55" s="9">
        <f t="shared" ca="1" si="7"/>
        <v>0.92</v>
      </c>
      <c r="W55" s="10">
        <f t="shared" ca="1" si="8"/>
        <v>1.17</v>
      </c>
    </row>
    <row r="56" spans="2:23" x14ac:dyDescent="0.25">
      <c r="B56" s="1" t="str">
        <f t="shared" si="9"/>
        <v>China</v>
      </c>
      <c r="C56" s="1" t="str">
        <f t="shared" si="10"/>
        <v>Home Appliances</v>
      </c>
      <c r="D56" s="1" t="str">
        <f t="shared" si="2"/>
        <v>CY 2010</v>
      </c>
      <c r="E56" s="2">
        <f t="shared" si="11"/>
        <v>976183.97643000004</v>
      </c>
      <c r="F56" s="2">
        <f t="shared" si="12"/>
        <v>1084648.8626999999</v>
      </c>
      <c r="G56" s="3">
        <f t="shared" si="13"/>
        <v>1446198.4835999999</v>
      </c>
      <c r="I56" s="1" t="s">
        <v>67</v>
      </c>
      <c r="J56" s="1" t="s">
        <v>2</v>
      </c>
      <c r="K56" s="1" t="s">
        <v>61</v>
      </c>
      <c r="L56" s="1">
        <v>1205165.4029999999</v>
      </c>
      <c r="M56" s="2"/>
      <c r="N56" s="2">
        <v>976183.97643000004</v>
      </c>
      <c r="O56" s="2">
        <v>1084648.8626999999</v>
      </c>
      <c r="P56" s="2">
        <v>1446198.4835999999</v>
      </c>
      <c r="Q56" s="2"/>
      <c r="R56" s="2">
        <f ca="1">$L56*U56</f>
        <v>952080.66836999997</v>
      </c>
      <c r="S56" s="2">
        <f ca="1">$L56*V56</f>
        <v>1241320.36509</v>
      </c>
      <c r="T56" s="2">
        <f ca="1">$L56*W56</f>
        <v>1446198.4835999999</v>
      </c>
      <c r="U56" s="9">
        <f t="shared" ca="1" si="6"/>
        <v>0.79</v>
      </c>
      <c r="V56" s="9">
        <f t="shared" ca="1" si="7"/>
        <v>1.03</v>
      </c>
      <c r="W56" s="10">
        <f t="shared" ca="1" si="8"/>
        <v>1.2</v>
      </c>
    </row>
    <row r="57" spans="2:23" x14ac:dyDescent="0.25">
      <c r="B57" s="1" t="str">
        <f t="shared" si="9"/>
        <v>China</v>
      </c>
      <c r="C57" s="1" t="str">
        <f t="shared" si="10"/>
        <v>Music, Movies and Audio Books</v>
      </c>
      <c r="D57" s="1" t="str">
        <f t="shared" si="2"/>
        <v>CY 2010</v>
      </c>
      <c r="E57" s="2">
        <f t="shared" si="11"/>
        <v>23603.647455000002</v>
      </c>
      <c r="F57" s="2">
        <f t="shared" si="12"/>
        <v>30888.723829999999</v>
      </c>
      <c r="G57" s="3">
        <f t="shared" si="13"/>
        <v>34968.366599999994</v>
      </c>
      <c r="I57" s="1" t="s">
        <v>67</v>
      </c>
      <c r="J57" s="1" t="s">
        <v>2</v>
      </c>
      <c r="K57" s="1" t="s">
        <v>64</v>
      </c>
      <c r="L57" s="1">
        <v>29140.305499999999</v>
      </c>
      <c r="M57" s="2"/>
      <c r="N57" s="2">
        <v>23603.647455000002</v>
      </c>
      <c r="O57" s="2">
        <v>30888.723829999999</v>
      </c>
      <c r="P57" s="2">
        <v>34968.366599999994</v>
      </c>
      <c r="Q57" s="2"/>
      <c r="R57" s="2">
        <f ca="1">$L57*U57</f>
        <v>24769.259674999998</v>
      </c>
      <c r="S57" s="2">
        <f ca="1">$L57*V57</f>
        <v>30888.723829999999</v>
      </c>
      <c r="T57" s="2">
        <f ca="1">$L57*W57</f>
        <v>35551.172709999999</v>
      </c>
      <c r="U57" s="9">
        <f t="shared" ca="1" si="6"/>
        <v>0.85</v>
      </c>
      <c r="V57" s="9">
        <f t="shared" ca="1" si="7"/>
        <v>1.06</v>
      </c>
      <c r="W57" s="10">
        <f t="shared" ca="1" si="8"/>
        <v>1.22</v>
      </c>
    </row>
    <row r="58" spans="2:23" x14ac:dyDescent="0.25">
      <c r="B58" s="1" t="str">
        <f t="shared" si="9"/>
        <v>China</v>
      </c>
      <c r="C58" s="1" t="str">
        <f t="shared" si="10"/>
        <v>TV and Video</v>
      </c>
      <c r="D58" s="1" t="str">
        <f t="shared" si="2"/>
        <v>CY 2010</v>
      </c>
      <c r="E58" s="2">
        <f t="shared" si="11"/>
        <v>362817.74816999998</v>
      </c>
      <c r="F58" s="2">
        <f t="shared" si="12"/>
        <v>451309.88187000004</v>
      </c>
      <c r="G58" s="3">
        <f t="shared" si="13"/>
        <v>513254.37546000001</v>
      </c>
      <c r="I58" s="1" t="s">
        <v>67</v>
      </c>
      <c r="J58" s="1" t="s">
        <v>2</v>
      </c>
      <c r="K58" s="1" t="s">
        <v>62</v>
      </c>
      <c r="L58" s="1">
        <v>442460.66850000003</v>
      </c>
      <c r="M58" s="2"/>
      <c r="N58" s="2">
        <v>362817.74816999998</v>
      </c>
      <c r="O58" s="2">
        <v>451309.88187000004</v>
      </c>
      <c r="P58" s="2">
        <v>513254.37546000001</v>
      </c>
      <c r="Q58" s="2"/>
      <c r="R58" s="2">
        <f ca="1">$L58*U58</f>
        <v>371666.96153999999</v>
      </c>
      <c r="S58" s="2">
        <f ca="1">$L58*V58</f>
        <v>424762.24176</v>
      </c>
      <c r="T58" s="2">
        <f ca="1">$L58*W58</f>
        <v>517678.98214500002</v>
      </c>
      <c r="U58" s="9">
        <f t="shared" ca="1" si="6"/>
        <v>0.84</v>
      </c>
      <c r="V58" s="9">
        <f t="shared" ca="1" si="7"/>
        <v>0.96</v>
      </c>
      <c r="W58" s="10">
        <f t="shared" ca="1" si="8"/>
        <v>1.17</v>
      </c>
    </row>
    <row r="59" spans="2:23" x14ac:dyDescent="0.25">
      <c r="B59" s="1" t="str">
        <f t="shared" si="9"/>
        <v>Germany</v>
      </c>
      <c r="C59" s="1" t="str">
        <f t="shared" si="10"/>
        <v>Audio</v>
      </c>
      <c r="D59" s="1" t="str">
        <f t="shared" si="2"/>
        <v>CY 2010</v>
      </c>
      <c r="E59" s="2">
        <f t="shared" si="11"/>
        <v>35195.473308000001</v>
      </c>
      <c r="F59" s="2">
        <f t="shared" si="12"/>
        <v>43994.341634999997</v>
      </c>
      <c r="G59" s="3">
        <f t="shared" si="13"/>
        <v>53256.308294999995</v>
      </c>
      <c r="I59" s="1" t="s">
        <v>67</v>
      </c>
      <c r="J59" s="1" t="s">
        <v>4</v>
      </c>
      <c r="K59" s="1" t="s">
        <v>44</v>
      </c>
      <c r="L59" s="1">
        <v>46309.833299999998</v>
      </c>
      <c r="M59" s="2"/>
      <c r="N59" s="2">
        <v>35195.473308000001</v>
      </c>
      <c r="O59" s="2">
        <v>43994.341634999997</v>
      </c>
      <c r="P59" s="2">
        <v>53256.308294999995</v>
      </c>
      <c r="Q59" s="2"/>
      <c r="R59" s="2">
        <f ca="1">$L59*U59</f>
        <v>38900.259972</v>
      </c>
      <c r="S59" s="2">
        <f ca="1">$L59*V59</f>
        <v>44920.538301000001</v>
      </c>
      <c r="T59" s="2">
        <f ca="1">$L59*W59</f>
        <v>57424.193291999996</v>
      </c>
      <c r="U59" s="9">
        <f t="shared" ca="1" si="6"/>
        <v>0.84</v>
      </c>
      <c r="V59" s="9">
        <f t="shared" ca="1" si="7"/>
        <v>0.97</v>
      </c>
      <c r="W59" s="10">
        <f t="shared" ca="1" si="8"/>
        <v>1.24</v>
      </c>
    </row>
    <row r="60" spans="2:23" x14ac:dyDescent="0.25">
      <c r="B60" s="1" t="str">
        <f t="shared" si="9"/>
        <v>Germany</v>
      </c>
      <c r="C60" s="1" t="str">
        <f t="shared" si="10"/>
        <v>Cameras and camcorders</v>
      </c>
      <c r="D60" s="1" t="str">
        <f t="shared" si="2"/>
        <v>CY 2010</v>
      </c>
      <c r="E60" s="2">
        <f t="shared" si="11"/>
        <v>399722.35886599997</v>
      </c>
      <c r="F60" s="2">
        <f t="shared" si="12"/>
        <v>448468.98799599998</v>
      </c>
      <c r="G60" s="3">
        <f t="shared" si="13"/>
        <v>565460.89790799993</v>
      </c>
      <c r="I60" s="1" t="s">
        <v>67</v>
      </c>
      <c r="J60" s="1" t="s">
        <v>4</v>
      </c>
      <c r="K60" s="1" t="s">
        <v>63</v>
      </c>
      <c r="L60" s="1">
        <v>487466.29129999998</v>
      </c>
      <c r="M60" s="2"/>
      <c r="N60" s="2">
        <v>399722.35886599997</v>
      </c>
      <c r="O60" s="2">
        <v>448468.98799599998</v>
      </c>
      <c r="P60" s="2">
        <v>565460.89790799993</v>
      </c>
      <c r="Q60" s="2"/>
      <c r="R60" s="2">
        <f ca="1">$L60*U60</f>
        <v>414346.34760499996</v>
      </c>
      <c r="S60" s="2">
        <f ca="1">$L60*V60</f>
        <v>453343.65090900002</v>
      </c>
      <c r="T60" s="2">
        <f ca="1">$L60*W60</f>
        <v>570335.5608209999</v>
      </c>
      <c r="U60" s="9">
        <f t="shared" ca="1" si="6"/>
        <v>0.85</v>
      </c>
      <c r="V60" s="9">
        <f t="shared" ca="1" si="7"/>
        <v>0.93</v>
      </c>
      <c r="W60" s="10">
        <f t="shared" ca="1" si="8"/>
        <v>1.17</v>
      </c>
    </row>
    <row r="61" spans="2:23" x14ac:dyDescent="0.25">
      <c r="B61" s="1" t="str">
        <f t="shared" si="9"/>
        <v>Germany</v>
      </c>
      <c r="C61" s="1" t="str">
        <f t="shared" si="10"/>
        <v>Cell phones</v>
      </c>
      <c r="D61" s="1" t="str">
        <f t="shared" si="2"/>
        <v>CY 2010</v>
      </c>
      <c r="E61" s="2">
        <f t="shared" si="11"/>
        <v>147184.1202</v>
      </c>
      <c r="F61" s="2">
        <f t="shared" si="12"/>
        <v>192320.583728</v>
      </c>
      <c r="G61" s="3">
        <f t="shared" si="13"/>
        <v>225682.31763999996</v>
      </c>
      <c r="I61" s="1" t="s">
        <v>67</v>
      </c>
      <c r="J61" s="1" t="s">
        <v>4</v>
      </c>
      <c r="K61" s="1" t="s">
        <v>65</v>
      </c>
      <c r="L61" s="1">
        <v>196245.49359999999</v>
      </c>
      <c r="M61" s="2"/>
      <c r="N61" s="2">
        <v>147184.1202</v>
      </c>
      <c r="O61" s="2">
        <v>192320.583728</v>
      </c>
      <c r="P61" s="2">
        <v>225682.31763999996</v>
      </c>
      <c r="Q61" s="2"/>
      <c r="R61" s="2">
        <f ca="1">$L61*U61</f>
        <v>156996.39488000001</v>
      </c>
      <c r="S61" s="2">
        <f ca="1">$L61*V61</f>
        <v>188395.67385599998</v>
      </c>
      <c r="T61" s="2">
        <f ca="1">$L61*W61</f>
        <v>231569.68244799998</v>
      </c>
      <c r="U61" s="9">
        <f t="shared" ca="1" si="6"/>
        <v>0.8</v>
      </c>
      <c r="V61" s="9">
        <f t="shared" ca="1" si="7"/>
        <v>0.96</v>
      </c>
      <c r="W61" s="10">
        <f t="shared" ca="1" si="8"/>
        <v>1.18</v>
      </c>
    </row>
    <row r="62" spans="2:23" x14ac:dyDescent="0.25">
      <c r="B62" s="1" t="str">
        <f t="shared" si="9"/>
        <v>Germany</v>
      </c>
      <c r="C62" s="1" t="str">
        <f t="shared" si="10"/>
        <v>Computers</v>
      </c>
      <c r="D62" s="1" t="str">
        <f t="shared" si="2"/>
        <v>CY 2010</v>
      </c>
      <c r="E62" s="2">
        <f t="shared" si="11"/>
        <v>455221.42927800003</v>
      </c>
      <c r="F62" s="2">
        <f t="shared" si="12"/>
        <v>597108.62801400002</v>
      </c>
      <c r="G62" s="3">
        <f t="shared" si="13"/>
        <v>691700.09383799997</v>
      </c>
      <c r="I62" s="1" t="s">
        <v>67</v>
      </c>
      <c r="J62" s="1" t="s">
        <v>4</v>
      </c>
      <c r="K62" s="1" t="s">
        <v>20</v>
      </c>
      <c r="L62" s="1">
        <v>591196.66139999998</v>
      </c>
      <c r="M62" s="2"/>
      <c r="N62" s="2">
        <v>455221.42927800003</v>
      </c>
      <c r="O62" s="2">
        <v>597108.62801400002</v>
      </c>
      <c r="P62" s="2">
        <v>691700.09383799997</v>
      </c>
      <c r="Q62" s="2"/>
      <c r="R62" s="2">
        <f ca="1">$L62*U62</f>
        <v>455221.42927800003</v>
      </c>
      <c r="S62" s="2">
        <f ca="1">$L62*V62</f>
        <v>549812.89510199998</v>
      </c>
      <c r="T62" s="2">
        <f ca="1">$L62*W62</f>
        <v>691700.09383799997</v>
      </c>
      <c r="U62" s="9">
        <f t="shared" ca="1" si="6"/>
        <v>0.77</v>
      </c>
      <c r="V62" s="9">
        <f t="shared" ca="1" si="7"/>
        <v>0.93</v>
      </c>
      <c r="W62" s="10">
        <f t="shared" ca="1" si="8"/>
        <v>1.17</v>
      </c>
    </row>
    <row r="63" spans="2:23" x14ac:dyDescent="0.25">
      <c r="B63" s="1" t="str">
        <f t="shared" si="9"/>
        <v>Germany</v>
      </c>
      <c r="C63" s="1" t="str">
        <f t="shared" si="10"/>
        <v>Games and Toys</v>
      </c>
      <c r="D63" s="1" t="str">
        <f t="shared" si="2"/>
        <v>CY 2010</v>
      </c>
      <c r="E63" s="2">
        <f t="shared" si="11"/>
        <v>46876.142898000006</v>
      </c>
      <c r="F63" s="2">
        <f t="shared" si="12"/>
        <v>58895.666718</v>
      </c>
      <c r="G63" s="3">
        <f t="shared" si="13"/>
        <v>72718.119111000007</v>
      </c>
      <c r="I63" s="1" t="s">
        <v>67</v>
      </c>
      <c r="J63" s="1" t="s">
        <v>4</v>
      </c>
      <c r="K63" s="1" t="s">
        <v>60</v>
      </c>
      <c r="L63" s="1">
        <v>60097.619100000004</v>
      </c>
      <c r="M63" s="2"/>
      <c r="N63" s="2">
        <v>46876.142898000006</v>
      </c>
      <c r="O63" s="2">
        <v>58895.666718</v>
      </c>
      <c r="P63" s="2">
        <v>72718.119111000007</v>
      </c>
      <c r="Q63" s="2"/>
      <c r="R63" s="2">
        <f ca="1">$L63*U63</f>
        <v>51082.976235000002</v>
      </c>
      <c r="S63" s="2">
        <f ca="1">$L63*V63</f>
        <v>57092.738145000003</v>
      </c>
      <c r="T63" s="2">
        <f ca="1">$L63*W63</f>
        <v>75122.023874999999</v>
      </c>
      <c r="U63" s="9">
        <f t="shared" ca="1" si="6"/>
        <v>0.85</v>
      </c>
      <c r="V63" s="9">
        <f t="shared" ca="1" si="7"/>
        <v>0.95</v>
      </c>
      <c r="W63" s="10">
        <f t="shared" ca="1" si="8"/>
        <v>1.25</v>
      </c>
    </row>
    <row r="64" spans="2:23" x14ac:dyDescent="0.25">
      <c r="B64" s="1" t="str">
        <f t="shared" si="9"/>
        <v>Germany</v>
      </c>
      <c r="C64" s="1" t="str">
        <f t="shared" si="10"/>
        <v>Home Appliances</v>
      </c>
      <c r="D64" s="1" t="str">
        <f t="shared" si="2"/>
        <v>CY 2010</v>
      </c>
      <c r="E64" s="2">
        <f t="shared" si="11"/>
        <v>832236.60122999991</v>
      </c>
      <c r="F64" s="2">
        <f t="shared" si="12"/>
        <v>949728.8272859999</v>
      </c>
      <c r="G64" s="3">
        <f t="shared" si="13"/>
        <v>1223877.3547499999</v>
      </c>
      <c r="I64" s="1" t="s">
        <v>67</v>
      </c>
      <c r="J64" s="1" t="s">
        <v>4</v>
      </c>
      <c r="K64" s="1" t="s">
        <v>61</v>
      </c>
      <c r="L64" s="1">
        <v>979101.88379999995</v>
      </c>
      <c r="M64" s="2"/>
      <c r="N64" s="2">
        <v>832236.60122999991</v>
      </c>
      <c r="O64" s="2">
        <v>949728.8272859999</v>
      </c>
      <c r="P64" s="2">
        <v>1223877.3547499999</v>
      </c>
      <c r="Q64" s="2"/>
      <c r="R64" s="2">
        <f ca="1">$L64*U64</f>
        <v>753908.450526</v>
      </c>
      <c r="S64" s="2">
        <f ca="1">$L64*V64</f>
        <v>920355.77077199996</v>
      </c>
      <c r="T64" s="2">
        <f ca="1">$L64*W64</f>
        <v>1223877.3547499999</v>
      </c>
      <c r="U64" s="9">
        <f t="shared" ca="1" si="6"/>
        <v>0.77</v>
      </c>
      <c r="V64" s="9">
        <f t="shared" ca="1" si="7"/>
        <v>0.94</v>
      </c>
      <c r="W64" s="10">
        <f t="shared" ca="1" si="8"/>
        <v>1.25</v>
      </c>
    </row>
    <row r="65" spans="2:23" x14ac:dyDescent="0.25">
      <c r="B65" s="1" t="str">
        <f t="shared" si="9"/>
        <v>Germany</v>
      </c>
      <c r="C65" s="1" t="str">
        <f t="shared" si="10"/>
        <v>Music, Movies and Audio Books</v>
      </c>
      <c r="D65" s="1" t="str">
        <f t="shared" si="2"/>
        <v>CY 2010</v>
      </c>
      <c r="E65" s="2">
        <f t="shared" si="11"/>
        <v>33782.345567999997</v>
      </c>
      <c r="F65" s="2">
        <f t="shared" si="12"/>
        <v>37078.184160000004</v>
      </c>
      <c r="G65" s="3">
        <f t="shared" si="13"/>
        <v>51497.478000000003</v>
      </c>
      <c r="I65" s="1" t="s">
        <v>67</v>
      </c>
      <c r="J65" s="1" t="s">
        <v>4</v>
      </c>
      <c r="K65" s="1" t="s">
        <v>64</v>
      </c>
      <c r="L65" s="1">
        <v>41197.982400000001</v>
      </c>
      <c r="M65" s="2"/>
      <c r="N65" s="2">
        <v>33782.345567999997</v>
      </c>
      <c r="O65" s="2">
        <v>37078.184160000004</v>
      </c>
      <c r="P65" s="2">
        <v>51497.478000000003</v>
      </c>
      <c r="Q65" s="2"/>
      <c r="R65" s="2">
        <f ca="1">$L65*U65</f>
        <v>34606.305216000001</v>
      </c>
      <c r="S65" s="2">
        <f ca="1">$L65*V65</f>
        <v>41197.982400000001</v>
      </c>
      <c r="T65" s="2">
        <f ca="1">$L65*W65</f>
        <v>50261.538527999997</v>
      </c>
      <c r="U65" s="9">
        <f t="shared" ca="1" si="6"/>
        <v>0.84</v>
      </c>
      <c r="V65" s="9">
        <f t="shared" ca="1" si="7"/>
        <v>1</v>
      </c>
      <c r="W65" s="10">
        <f t="shared" ca="1" si="8"/>
        <v>1.22</v>
      </c>
    </row>
    <row r="66" spans="2:23" x14ac:dyDescent="0.25">
      <c r="B66" s="1" t="str">
        <f t="shared" si="9"/>
        <v>Germany</v>
      </c>
      <c r="C66" s="1" t="str">
        <f t="shared" si="10"/>
        <v>TV and Video</v>
      </c>
      <c r="D66" s="1" t="str">
        <f t="shared" si="2"/>
        <v>CY 2010</v>
      </c>
      <c r="E66" s="2">
        <f t="shared" si="11"/>
        <v>248738.35345</v>
      </c>
      <c r="F66" s="2">
        <f t="shared" si="12"/>
        <v>286780.68985999998</v>
      </c>
      <c r="G66" s="3">
        <f t="shared" si="13"/>
        <v>359939.02911</v>
      </c>
      <c r="I66" s="1" t="s">
        <v>67</v>
      </c>
      <c r="J66" s="1" t="s">
        <v>4</v>
      </c>
      <c r="K66" s="1" t="s">
        <v>62</v>
      </c>
      <c r="L66" s="1">
        <v>292633.35700000002</v>
      </c>
      <c r="M66" s="2"/>
      <c r="N66" s="2">
        <v>248738.35345</v>
      </c>
      <c r="O66" s="2">
        <v>286780.68985999998</v>
      </c>
      <c r="P66" s="2">
        <v>359939.02911</v>
      </c>
      <c r="Q66" s="2"/>
      <c r="R66" s="2">
        <f ca="1">$L66*U66</f>
        <v>242885.68630999999</v>
      </c>
      <c r="S66" s="2">
        <f ca="1">$L66*V66</f>
        <v>280928.02272000001</v>
      </c>
      <c r="T66" s="2">
        <f ca="1">$L66*W66</f>
        <v>357012.69553999999</v>
      </c>
      <c r="U66" s="9">
        <f t="shared" ca="1" si="6"/>
        <v>0.83</v>
      </c>
      <c r="V66" s="9">
        <f t="shared" ca="1" si="7"/>
        <v>0.96</v>
      </c>
      <c r="W66" s="10">
        <f t="shared" ca="1" si="8"/>
        <v>1.22</v>
      </c>
    </row>
    <row r="67" spans="2:23" x14ac:dyDescent="0.25">
      <c r="B67" s="1" t="str">
        <f t="shared" ref="B67:B74" si="14">J67</f>
        <v>United States</v>
      </c>
      <c r="C67" s="1" t="str">
        <f t="shared" ref="C67:C74" si="15">K67</f>
        <v>Audio</v>
      </c>
      <c r="D67" s="1" t="str">
        <f t="shared" ref="D67:D74" si="16">LEFT(I67,3)&amp;(RIGHT(I67,4)+1)</f>
        <v>CY 2010</v>
      </c>
      <c r="E67" s="2">
        <f t="shared" ref="E67:E74" si="17">N67</f>
        <v>49330.158750000002</v>
      </c>
      <c r="F67" s="2">
        <f t="shared" ref="F67:F74" si="18">O67</f>
        <v>65773.544999999998</v>
      </c>
      <c r="G67" s="3">
        <f t="shared" ref="G67:G74" si="19">P67</f>
        <v>80901.460349999994</v>
      </c>
      <c r="I67" s="1" t="s">
        <v>67</v>
      </c>
      <c r="J67" s="1" t="s">
        <v>5</v>
      </c>
      <c r="K67" s="1" t="s">
        <v>44</v>
      </c>
      <c r="L67" s="1">
        <v>65773.544999999998</v>
      </c>
      <c r="M67" s="2"/>
      <c r="N67" s="2">
        <v>49330.158750000002</v>
      </c>
      <c r="O67" s="2">
        <v>65773.544999999998</v>
      </c>
      <c r="P67" s="2">
        <v>80901.460349999994</v>
      </c>
      <c r="Q67" s="2"/>
      <c r="R67" s="2">
        <f ca="1">$L67*U67</f>
        <v>50645.629650000003</v>
      </c>
      <c r="S67" s="2">
        <f ca="1">$L67*V67</f>
        <v>72350.8995</v>
      </c>
      <c r="T67" s="2">
        <f ca="1">$L67*W67</f>
        <v>79585.989449999994</v>
      </c>
      <c r="U67" s="9">
        <f t="shared" ca="1" si="6"/>
        <v>0.77</v>
      </c>
      <c r="V67" s="9">
        <f t="shared" ca="1" si="7"/>
        <v>1.1000000000000001</v>
      </c>
      <c r="W67" s="10">
        <f t="shared" ca="1" si="8"/>
        <v>1.21</v>
      </c>
    </row>
    <row r="68" spans="2:23" x14ac:dyDescent="0.25">
      <c r="B68" s="1" t="str">
        <f t="shared" si="14"/>
        <v>United States</v>
      </c>
      <c r="C68" s="1" t="str">
        <f t="shared" si="15"/>
        <v>Cameras and camcorders</v>
      </c>
      <c r="D68" s="1" t="str">
        <f t="shared" si="16"/>
        <v>CY 2010</v>
      </c>
      <c r="E68" s="2">
        <f t="shared" si="17"/>
        <v>454759.47203999991</v>
      </c>
      <c r="F68" s="2">
        <f t="shared" si="18"/>
        <v>593405.65254000004</v>
      </c>
      <c r="G68" s="3">
        <f t="shared" si="19"/>
        <v>676593.36083999998</v>
      </c>
      <c r="I68" s="1" t="s">
        <v>67</v>
      </c>
      <c r="J68" s="1" t="s">
        <v>5</v>
      </c>
      <c r="K68" s="1" t="s">
        <v>63</v>
      </c>
      <c r="L68" s="1">
        <v>554584.72199999995</v>
      </c>
      <c r="M68" s="2"/>
      <c r="N68" s="2">
        <v>454759.47203999991</v>
      </c>
      <c r="O68" s="2">
        <v>593405.65254000004</v>
      </c>
      <c r="P68" s="2">
        <v>676593.36083999998</v>
      </c>
      <c r="Q68" s="2"/>
      <c r="R68" s="2">
        <f ca="1">$L68*U68</f>
        <v>443667.77759999997</v>
      </c>
      <c r="S68" s="2">
        <f ca="1">$L68*V68</f>
        <v>571222.26365999994</v>
      </c>
      <c r="T68" s="2">
        <f ca="1">$L68*W68</f>
        <v>637772.43029999989</v>
      </c>
      <c r="U68" s="9">
        <f t="shared" ref="U68:U74" ca="1" si="20">(100 - (RANDBETWEEN(15,25)))/100</f>
        <v>0.8</v>
      </c>
      <c r="V68" s="9">
        <f t="shared" ref="V68:V74" ca="1" si="21">(100 - (RANDBETWEEN(15,25)) + (RANDBETWEEN(15,25)))/100</f>
        <v>1.03</v>
      </c>
      <c r="W68" s="10">
        <f t="shared" ref="W68:W74" ca="1" si="22">(100 + (RANDBETWEEN(15,25)))/100</f>
        <v>1.1499999999999999</v>
      </c>
    </row>
    <row r="69" spans="2:23" x14ac:dyDescent="0.25">
      <c r="B69" s="1" t="str">
        <f t="shared" si="14"/>
        <v>United States</v>
      </c>
      <c r="C69" s="1" t="str">
        <f t="shared" si="15"/>
        <v>Cell phones</v>
      </c>
      <c r="D69" s="1" t="str">
        <f t="shared" si="16"/>
        <v>CY 2010</v>
      </c>
      <c r="E69" s="2">
        <f t="shared" si="17"/>
        <v>193158.12621999998</v>
      </c>
      <c r="F69" s="2">
        <f t="shared" si="18"/>
        <v>235047.84034</v>
      </c>
      <c r="G69" s="3">
        <f t="shared" si="19"/>
        <v>283919.17348</v>
      </c>
      <c r="I69" s="1" t="s">
        <v>67</v>
      </c>
      <c r="J69" s="1" t="s">
        <v>5</v>
      </c>
      <c r="K69" s="1" t="s">
        <v>65</v>
      </c>
      <c r="L69" s="1">
        <v>232720.63399999999</v>
      </c>
      <c r="M69" s="2"/>
      <c r="N69" s="2">
        <v>193158.12621999998</v>
      </c>
      <c r="O69" s="2">
        <v>235047.84034</v>
      </c>
      <c r="P69" s="2">
        <v>283919.17348</v>
      </c>
      <c r="Q69" s="2"/>
      <c r="R69" s="2">
        <f ca="1">$L69*U69</f>
        <v>174540.4755</v>
      </c>
      <c r="S69" s="2">
        <f ca="1">$L69*V69</f>
        <v>232720.63399999999</v>
      </c>
      <c r="T69" s="2">
        <f ca="1">$L69*W69</f>
        <v>272283.14177999995</v>
      </c>
      <c r="U69" s="9">
        <f t="shared" ca="1" si="20"/>
        <v>0.75</v>
      </c>
      <c r="V69" s="9">
        <f t="shared" ca="1" si="21"/>
        <v>1</v>
      </c>
      <c r="W69" s="10">
        <f t="shared" ca="1" si="22"/>
        <v>1.17</v>
      </c>
    </row>
    <row r="70" spans="2:23" x14ac:dyDescent="0.25">
      <c r="B70" s="1" t="str">
        <f t="shared" si="14"/>
        <v>United States</v>
      </c>
      <c r="C70" s="1" t="str">
        <f t="shared" si="15"/>
        <v>Computers</v>
      </c>
      <c r="D70" s="1" t="str">
        <f t="shared" si="16"/>
        <v>CY 2010</v>
      </c>
      <c r="E70" s="2">
        <f t="shared" si="17"/>
        <v>581031.3732749999</v>
      </c>
      <c r="F70" s="2">
        <f t="shared" si="18"/>
        <v>683566.32149999996</v>
      </c>
      <c r="G70" s="3">
        <f t="shared" si="19"/>
        <v>806608.25936999987</v>
      </c>
      <c r="I70" s="1" t="s">
        <v>67</v>
      </c>
      <c r="J70" s="1" t="s">
        <v>5</v>
      </c>
      <c r="K70" s="1" t="s">
        <v>20</v>
      </c>
      <c r="L70" s="1">
        <v>683566.32149999996</v>
      </c>
      <c r="M70" s="2"/>
      <c r="N70" s="2">
        <v>581031.3732749999</v>
      </c>
      <c r="O70" s="2">
        <v>683566.32149999996</v>
      </c>
      <c r="P70" s="2">
        <v>806608.25936999987</v>
      </c>
      <c r="Q70" s="2"/>
      <c r="R70" s="2">
        <f ca="1">$L70*U70</f>
        <v>540017.39398499997</v>
      </c>
      <c r="S70" s="2">
        <f ca="1">$L70*V70</f>
        <v>656223.66863999993</v>
      </c>
      <c r="T70" s="2">
        <f ca="1">$L70*W70</f>
        <v>792936.93293999985</v>
      </c>
      <c r="U70" s="9">
        <f t="shared" ca="1" si="20"/>
        <v>0.79</v>
      </c>
      <c r="V70" s="9">
        <f t="shared" ca="1" si="21"/>
        <v>0.96</v>
      </c>
      <c r="W70" s="10">
        <f t="shared" ca="1" si="22"/>
        <v>1.1599999999999999</v>
      </c>
    </row>
    <row r="71" spans="2:23" x14ac:dyDescent="0.25">
      <c r="B71" s="1" t="str">
        <f t="shared" si="14"/>
        <v>United States</v>
      </c>
      <c r="C71" s="1" t="str">
        <f t="shared" si="15"/>
        <v>Games and Toys</v>
      </c>
      <c r="D71" s="1" t="str">
        <f t="shared" si="16"/>
        <v>CY 2010</v>
      </c>
      <c r="E71" s="2">
        <f t="shared" si="17"/>
        <v>27470.553500000002</v>
      </c>
      <c r="F71" s="2">
        <f t="shared" si="18"/>
        <v>34170.688500000004</v>
      </c>
      <c r="G71" s="3">
        <f t="shared" si="19"/>
        <v>40535.816750000005</v>
      </c>
      <c r="I71" s="1" t="s">
        <v>67</v>
      </c>
      <c r="J71" s="1" t="s">
        <v>5</v>
      </c>
      <c r="K71" s="1" t="s">
        <v>60</v>
      </c>
      <c r="L71" s="1">
        <v>33500.675000000003</v>
      </c>
      <c r="M71" s="2"/>
      <c r="N71" s="2">
        <v>27470.553500000002</v>
      </c>
      <c r="O71" s="2">
        <v>34170.688500000004</v>
      </c>
      <c r="P71" s="2">
        <v>40535.816750000005</v>
      </c>
      <c r="Q71" s="2"/>
      <c r="R71" s="2">
        <f ca="1">$L71*U71</f>
        <v>25460.513000000003</v>
      </c>
      <c r="S71" s="2">
        <f ca="1">$L71*V71</f>
        <v>34505.695250000004</v>
      </c>
      <c r="T71" s="2">
        <f ca="1">$L71*W71</f>
        <v>40200.810000000005</v>
      </c>
      <c r="U71" s="9">
        <f t="shared" ca="1" si="20"/>
        <v>0.76</v>
      </c>
      <c r="V71" s="9">
        <f t="shared" ca="1" si="21"/>
        <v>1.03</v>
      </c>
      <c r="W71" s="10">
        <f t="shared" ca="1" si="22"/>
        <v>1.2</v>
      </c>
    </row>
    <row r="72" spans="2:23" x14ac:dyDescent="0.25">
      <c r="B72" s="1" t="str">
        <f t="shared" si="14"/>
        <v>United States</v>
      </c>
      <c r="C72" s="1" t="str">
        <f t="shared" si="15"/>
        <v>Home Appliances</v>
      </c>
      <c r="D72" s="1" t="str">
        <f t="shared" si="16"/>
        <v>CY 2010</v>
      </c>
      <c r="E72" s="2">
        <f t="shared" si="17"/>
        <v>851878.49593000009</v>
      </c>
      <c r="F72" s="2">
        <f t="shared" si="18"/>
        <v>1205905.9228100001</v>
      </c>
      <c r="G72" s="3">
        <f t="shared" si="19"/>
        <v>1316539.4937100001</v>
      </c>
      <c r="I72" s="1" t="s">
        <v>67</v>
      </c>
      <c r="J72" s="1" t="s">
        <v>5</v>
      </c>
      <c r="K72" s="1" t="s">
        <v>61</v>
      </c>
      <c r="L72" s="1">
        <v>1106335.709</v>
      </c>
      <c r="M72" s="2"/>
      <c r="N72" s="2">
        <v>851878.49593000009</v>
      </c>
      <c r="O72" s="2">
        <v>1205905.9228100001</v>
      </c>
      <c r="P72" s="2">
        <v>1316539.4937100001</v>
      </c>
      <c r="Q72" s="2"/>
      <c r="R72" s="2">
        <f ca="1">$L72*U72</f>
        <v>896131.92429000011</v>
      </c>
      <c r="S72" s="2">
        <f ca="1">$L72*V72</f>
        <v>1106335.709</v>
      </c>
      <c r="T72" s="2">
        <f ca="1">$L72*W72</f>
        <v>1360792.9220700001</v>
      </c>
      <c r="U72" s="9">
        <f t="shared" ca="1" si="20"/>
        <v>0.81</v>
      </c>
      <c r="V72" s="9">
        <f t="shared" ca="1" si="21"/>
        <v>1</v>
      </c>
      <c r="W72" s="10">
        <f t="shared" ca="1" si="22"/>
        <v>1.23</v>
      </c>
    </row>
    <row r="73" spans="2:23" x14ac:dyDescent="0.25">
      <c r="B73" s="1" t="str">
        <f t="shared" si="14"/>
        <v>United States</v>
      </c>
      <c r="C73" s="1" t="str">
        <f t="shared" si="15"/>
        <v>Music, Movies and Audio Books</v>
      </c>
      <c r="D73" s="1" t="str">
        <f t="shared" si="16"/>
        <v>CY 2010</v>
      </c>
      <c r="E73" s="2">
        <f t="shared" si="17"/>
        <v>27162.661680000001</v>
      </c>
      <c r="F73" s="2">
        <f t="shared" si="18"/>
        <v>37392.755040000004</v>
      </c>
      <c r="G73" s="3">
        <f t="shared" si="19"/>
        <v>41273.135280000002</v>
      </c>
      <c r="I73" s="1" t="s">
        <v>67</v>
      </c>
      <c r="J73" s="1" t="s">
        <v>5</v>
      </c>
      <c r="K73" s="1" t="s">
        <v>64</v>
      </c>
      <c r="L73" s="1">
        <v>35276.184000000001</v>
      </c>
      <c r="M73" s="2"/>
      <c r="N73" s="2">
        <v>27162.661680000001</v>
      </c>
      <c r="O73" s="2">
        <v>37392.755040000004</v>
      </c>
      <c r="P73" s="2">
        <v>41273.135280000002</v>
      </c>
      <c r="Q73" s="2"/>
      <c r="R73" s="2">
        <f ca="1">$L73*U73</f>
        <v>28573.709040000002</v>
      </c>
      <c r="S73" s="2">
        <f ca="1">$L73*V73</f>
        <v>35981.70768</v>
      </c>
      <c r="T73" s="2">
        <f ca="1">$L73*W73</f>
        <v>41978.658960000001</v>
      </c>
      <c r="U73" s="9">
        <f t="shared" ca="1" si="20"/>
        <v>0.81</v>
      </c>
      <c r="V73" s="9">
        <f t="shared" ca="1" si="21"/>
        <v>1.02</v>
      </c>
      <c r="W73" s="10">
        <f t="shared" ca="1" si="22"/>
        <v>1.19</v>
      </c>
    </row>
    <row r="74" spans="2:23" x14ac:dyDescent="0.25">
      <c r="B74" s="1" t="str">
        <f t="shared" si="14"/>
        <v>United States</v>
      </c>
      <c r="C74" s="1" t="str">
        <f t="shared" si="15"/>
        <v>TV and Video</v>
      </c>
      <c r="D74" s="1" t="str">
        <f t="shared" si="16"/>
        <v>CY 2010</v>
      </c>
      <c r="E74" s="2">
        <f t="shared" si="17"/>
        <v>379191.68927999999</v>
      </c>
      <c r="F74" s="2">
        <f t="shared" si="18"/>
        <v>435368.23583999998</v>
      </c>
      <c r="G74" s="3">
        <f t="shared" si="19"/>
        <v>571128.22335999995</v>
      </c>
      <c r="I74" s="1" t="s">
        <v>67</v>
      </c>
      <c r="J74" s="1" t="s">
        <v>5</v>
      </c>
      <c r="K74" s="1" t="s">
        <v>62</v>
      </c>
      <c r="L74" s="1">
        <v>468137.88799999998</v>
      </c>
      <c r="M74" s="2"/>
      <c r="N74" s="2">
        <v>379191.68927999999</v>
      </c>
      <c r="O74" s="2">
        <v>435368.23583999998</v>
      </c>
      <c r="P74" s="2">
        <v>571128.22335999995</v>
      </c>
      <c r="Q74" s="2"/>
      <c r="R74" s="2">
        <f ca="1">$L74*U74</f>
        <v>393235.82591999997</v>
      </c>
      <c r="S74" s="2">
        <f ca="1">$L74*V74</f>
        <v>472819.26688000001</v>
      </c>
      <c r="T74" s="2">
        <f ca="1">$L74*W74</f>
        <v>552402.70783999993</v>
      </c>
      <c r="U74" s="9">
        <f t="shared" ca="1" si="20"/>
        <v>0.84</v>
      </c>
      <c r="V74" s="9">
        <f t="shared" ca="1" si="21"/>
        <v>1.01</v>
      </c>
      <c r="W74" s="10">
        <f t="shared" ca="1" si="22"/>
        <v>1.18</v>
      </c>
    </row>
    <row r="75" spans="2:23" x14ac:dyDescent="0.25"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2:23" x14ac:dyDescent="0.25"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2:23" x14ac:dyDescent="0.25"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2:23" x14ac:dyDescent="0.25"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2:23" x14ac:dyDescent="0.25"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2:23" x14ac:dyDescent="0.25"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0:22" x14ac:dyDescent="0.25"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0:22" x14ac:dyDescent="0.25"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0:22" x14ac:dyDescent="0.25"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0:22" x14ac:dyDescent="0.25"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0:22" x14ac:dyDescent="0.25"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0:22" x14ac:dyDescent="0.25"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0:22" x14ac:dyDescent="0.25"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0:22" x14ac:dyDescent="0.25"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0:22" x14ac:dyDescent="0.25"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0:22" x14ac:dyDescent="0.25"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0:22" x14ac:dyDescent="0.25"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0:22" x14ac:dyDescent="0.25"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0:22" x14ac:dyDescent="0.25"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0:22" x14ac:dyDescent="0.25"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0:22" x14ac:dyDescent="0.25"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0:22" x14ac:dyDescent="0.25"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0:22" x14ac:dyDescent="0.25"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0:22" x14ac:dyDescent="0.25"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0:22" x14ac:dyDescent="0.25"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0:22" x14ac:dyDescent="0.25"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0:22" x14ac:dyDescent="0.25"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0:22" x14ac:dyDescent="0.25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0:22" x14ac:dyDescent="0.25"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0:22" x14ac:dyDescent="0.25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0:22" x14ac:dyDescent="0.25"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0:22" x14ac:dyDescent="0.25"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0:22" x14ac:dyDescent="0.25"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0:22" x14ac:dyDescent="0.25"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0:22" x14ac:dyDescent="0.25"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0:22" x14ac:dyDescent="0.25"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0:22" x14ac:dyDescent="0.25"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0:22" x14ac:dyDescent="0.25"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0:22" x14ac:dyDescent="0.25"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0:22" x14ac:dyDescent="0.25"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0:22" x14ac:dyDescent="0.25"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0:22" x14ac:dyDescent="0.25"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0:22" x14ac:dyDescent="0.25"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0:22" x14ac:dyDescent="0.25"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0:22" x14ac:dyDescent="0.25"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0:22" x14ac:dyDescent="0.25"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0:22" x14ac:dyDescent="0.25"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0:22" x14ac:dyDescent="0.25"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0:22" x14ac:dyDescent="0.25"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0:22" x14ac:dyDescent="0.25"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0:22" x14ac:dyDescent="0.25"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0:22" x14ac:dyDescent="0.25"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0:22" x14ac:dyDescent="0.25"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0:22" x14ac:dyDescent="0.25"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0:22" x14ac:dyDescent="0.25"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0:22" x14ac:dyDescent="0.25"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0:22" x14ac:dyDescent="0.25"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0:22" x14ac:dyDescent="0.25"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0:22" x14ac:dyDescent="0.25"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0:22" x14ac:dyDescent="0.25"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0:22" x14ac:dyDescent="0.25"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0:22" x14ac:dyDescent="0.25"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0:22" x14ac:dyDescent="0.25"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0:22" x14ac:dyDescent="0.25"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0:22" x14ac:dyDescent="0.25"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0:22" x14ac:dyDescent="0.25"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0:22" x14ac:dyDescent="0.25"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0:22" x14ac:dyDescent="0.25"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0:22" x14ac:dyDescent="0.25"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0:22" x14ac:dyDescent="0.25"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0:22" x14ac:dyDescent="0.25"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0:22" x14ac:dyDescent="0.25"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0:22" x14ac:dyDescent="0.25"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0:22" x14ac:dyDescent="0.25"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0:22" x14ac:dyDescent="0.25"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0:22" x14ac:dyDescent="0.25"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0:22" x14ac:dyDescent="0.25"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0:22" x14ac:dyDescent="0.25"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0:22" x14ac:dyDescent="0.25"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0:22" x14ac:dyDescent="0.25"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0:22" x14ac:dyDescent="0.25"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0:22" x14ac:dyDescent="0.25"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0:22" x14ac:dyDescent="0.25"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0:22" x14ac:dyDescent="0.25"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0:22" x14ac:dyDescent="0.25"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0:22" x14ac:dyDescent="0.25"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0:22" x14ac:dyDescent="0.25"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0:22" x14ac:dyDescent="0.25"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0:22" x14ac:dyDescent="0.25"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0:22" x14ac:dyDescent="0.25"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0:22" x14ac:dyDescent="0.25"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0:22" x14ac:dyDescent="0.25"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0:22" x14ac:dyDescent="0.25"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0:22" x14ac:dyDescent="0.25"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0:22" x14ac:dyDescent="0.25"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0:22" x14ac:dyDescent="0.25"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0:22" x14ac:dyDescent="0.25"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0:22" x14ac:dyDescent="0.25"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0:22" x14ac:dyDescent="0.25"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0:22" x14ac:dyDescent="0.25"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0:22" x14ac:dyDescent="0.25"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0:22" x14ac:dyDescent="0.25"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0:22" x14ac:dyDescent="0.25"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0:22" x14ac:dyDescent="0.25"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0:22" x14ac:dyDescent="0.25"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0:22" x14ac:dyDescent="0.25"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0:22" x14ac:dyDescent="0.25"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0:22" x14ac:dyDescent="0.25"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0:22" x14ac:dyDescent="0.25"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0:22" x14ac:dyDescent="0.25"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0:22" x14ac:dyDescent="0.25"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0:22" x14ac:dyDescent="0.25"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0:22" x14ac:dyDescent="0.25"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0:22" x14ac:dyDescent="0.25"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0:22" x14ac:dyDescent="0.25"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0:22" x14ac:dyDescent="0.25"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0:22" x14ac:dyDescent="0.25"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0:22" x14ac:dyDescent="0.25"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0:22" x14ac:dyDescent="0.25"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0:22" x14ac:dyDescent="0.25"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0:22" x14ac:dyDescent="0.25"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0:22" x14ac:dyDescent="0.25"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0:22" x14ac:dyDescent="0.25"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0:22" x14ac:dyDescent="0.25"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0:22" x14ac:dyDescent="0.25"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0:22" x14ac:dyDescent="0.25"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0:22" x14ac:dyDescent="0.25"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0:22" x14ac:dyDescent="0.25"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0:22" x14ac:dyDescent="0.25"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0:22" x14ac:dyDescent="0.25"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0:22" x14ac:dyDescent="0.25"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0:22" x14ac:dyDescent="0.25"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0:22" x14ac:dyDescent="0.25"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0:22" x14ac:dyDescent="0.25"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0:22" x14ac:dyDescent="0.25"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0:22" x14ac:dyDescent="0.25"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0:22" x14ac:dyDescent="0.25"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0:22" x14ac:dyDescent="0.25"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0:22" x14ac:dyDescent="0.25"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0:22" x14ac:dyDescent="0.25"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0:22" x14ac:dyDescent="0.25"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0:22" x14ac:dyDescent="0.25"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0:22" x14ac:dyDescent="0.25"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0:22" x14ac:dyDescent="0.25"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0:22" x14ac:dyDescent="0.25"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0:22" x14ac:dyDescent="0.25"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0:22" x14ac:dyDescent="0.25"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0:22" x14ac:dyDescent="0.25"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0:22" x14ac:dyDescent="0.25"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0:22" x14ac:dyDescent="0.25"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0:22" x14ac:dyDescent="0.25"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0:22" x14ac:dyDescent="0.25"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0:22" x14ac:dyDescent="0.25"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0:22" x14ac:dyDescent="0.25"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0:22" x14ac:dyDescent="0.25"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0:22" x14ac:dyDescent="0.25"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0:22" x14ac:dyDescent="0.25"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0:22" x14ac:dyDescent="0.25"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0:22" x14ac:dyDescent="0.25"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0:22" x14ac:dyDescent="0.25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0:22" x14ac:dyDescent="0.25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0:22" x14ac:dyDescent="0.25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0:22" x14ac:dyDescent="0.25"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0:22" x14ac:dyDescent="0.25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0:22" x14ac:dyDescent="0.25"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0:22" x14ac:dyDescent="0.25"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0:22" x14ac:dyDescent="0.25"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0:22" x14ac:dyDescent="0.25"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0:22" x14ac:dyDescent="0.25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0:22" x14ac:dyDescent="0.25"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0:22" x14ac:dyDescent="0.25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0:22" x14ac:dyDescent="0.25"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0:22" x14ac:dyDescent="0.25"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0:22" x14ac:dyDescent="0.25"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0:22" x14ac:dyDescent="0.25"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0:22" x14ac:dyDescent="0.25"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0:22" x14ac:dyDescent="0.25"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0:22" x14ac:dyDescent="0.25"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0:22" x14ac:dyDescent="0.25"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0:22" x14ac:dyDescent="0.25"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0:22" x14ac:dyDescent="0.25"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0:22" x14ac:dyDescent="0.25"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0:22" x14ac:dyDescent="0.25"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0:22" x14ac:dyDescent="0.25"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0:22" x14ac:dyDescent="0.25"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0:22" x14ac:dyDescent="0.25"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0:22" x14ac:dyDescent="0.25"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0:22" x14ac:dyDescent="0.25"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0:22" x14ac:dyDescent="0.25"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0:22" x14ac:dyDescent="0.25"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0:22" x14ac:dyDescent="0.25"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0:22" x14ac:dyDescent="0.25"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0:22" x14ac:dyDescent="0.25"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0:22" x14ac:dyDescent="0.25"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0:22" x14ac:dyDescent="0.25"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0:22" x14ac:dyDescent="0.25"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0:22" x14ac:dyDescent="0.25"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0:22" x14ac:dyDescent="0.25"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0:22" x14ac:dyDescent="0.25"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0:22" x14ac:dyDescent="0.25"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0:22" x14ac:dyDescent="0.25"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0:22" x14ac:dyDescent="0.25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0:22" x14ac:dyDescent="0.25"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0:22" x14ac:dyDescent="0.25"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0:22" x14ac:dyDescent="0.25"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0:22" x14ac:dyDescent="0.25"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0:22" x14ac:dyDescent="0.25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0:22" x14ac:dyDescent="0.25"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0:22" x14ac:dyDescent="0.25"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0:22" x14ac:dyDescent="0.25"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0:22" x14ac:dyDescent="0.25"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0:22" x14ac:dyDescent="0.25"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0:22" x14ac:dyDescent="0.25"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0:22" x14ac:dyDescent="0.25"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0:22" x14ac:dyDescent="0.25"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0:22" x14ac:dyDescent="0.25"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0:22" x14ac:dyDescent="0.25"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0:22" x14ac:dyDescent="0.25"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0:22" x14ac:dyDescent="0.25"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0:22" x14ac:dyDescent="0.25"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0:22" x14ac:dyDescent="0.25"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0:22" x14ac:dyDescent="0.25"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0:22" x14ac:dyDescent="0.25"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0:22" x14ac:dyDescent="0.25"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0:22" x14ac:dyDescent="0.25"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0:22" x14ac:dyDescent="0.25"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0:22" x14ac:dyDescent="0.25"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0:22" x14ac:dyDescent="0.25"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0:22" x14ac:dyDescent="0.25"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0:22" x14ac:dyDescent="0.25"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0:22" x14ac:dyDescent="0.25"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0:22" x14ac:dyDescent="0.25"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0:22" x14ac:dyDescent="0.25"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0:22" x14ac:dyDescent="0.25"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0:22" x14ac:dyDescent="0.25"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0:22" x14ac:dyDescent="0.25"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0:22" x14ac:dyDescent="0.25"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0:22" x14ac:dyDescent="0.25"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0:22" x14ac:dyDescent="0.25"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0:22" x14ac:dyDescent="0.25"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0:22" x14ac:dyDescent="0.25"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0:22" x14ac:dyDescent="0.25"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0:22" x14ac:dyDescent="0.25"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0:22" x14ac:dyDescent="0.25"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0:22" x14ac:dyDescent="0.25"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0:22" x14ac:dyDescent="0.25"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0:22" x14ac:dyDescent="0.25"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</sheetData>
  <sortState xmlns:xlrd2="http://schemas.microsoft.com/office/spreadsheetml/2017/richdata2" ref="I3:K74">
    <sortCondition ref="I3:I74"/>
    <sortCondition ref="J3:J74"/>
    <sortCondition ref="K3:K74"/>
  </sortState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5ADE1-D179-4EE9-8AD1-BD6D6914CE88}">
  <dimension ref="B3:L13"/>
  <sheetViews>
    <sheetView showGridLines="0" topLeftCell="C1" zoomScale="160" zoomScaleNormal="160" workbookViewId="0">
      <selection activeCell="L11" sqref="L11"/>
    </sheetView>
  </sheetViews>
  <sheetFormatPr defaultRowHeight="15" x14ac:dyDescent="0.25"/>
  <cols>
    <col min="2" max="2" width="11.85546875" customWidth="1"/>
    <col min="3" max="4" width="11.140625" customWidth="1"/>
    <col min="5" max="5" width="13.28515625" customWidth="1"/>
    <col min="6" max="6" width="30.7109375" customWidth="1"/>
    <col min="7" max="8" width="21" bestFit="1" customWidth="1"/>
    <col min="9" max="9" width="16" customWidth="1"/>
    <col min="10" max="10" width="12.7109375" customWidth="1"/>
    <col min="11" max="11" width="14.5703125" customWidth="1"/>
    <col min="12" max="12" width="11.7109375" bestFit="1" customWidth="1"/>
  </cols>
  <sheetData>
    <row r="3" spans="2:12" x14ac:dyDescent="0.25">
      <c r="B3" t="s">
        <v>40</v>
      </c>
    </row>
    <row r="5" spans="2:12" x14ac:dyDescent="0.25">
      <c r="B5" t="s">
        <v>10</v>
      </c>
      <c r="C5" t="s">
        <v>54</v>
      </c>
      <c r="D5" t="s">
        <v>55</v>
      </c>
      <c r="E5" t="s">
        <v>11</v>
      </c>
      <c r="F5" t="s">
        <v>12</v>
      </c>
      <c r="G5" t="s">
        <v>13</v>
      </c>
      <c r="H5" t="s">
        <v>1</v>
      </c>
      <c r="I5" t="s">
        <v>14</v>
      </c>
      <c r="J5" t="s">
        <v>15</v>
      </c>
      <c r="K5" t="s">
        <v>16</v>
      </c>
      <c r="L5" t="s">
        <v>46</v>
      </c>
    </row>
    <row r="6" spans="2:12" x14ac:dyDescent="0.25">
      <c r="B6">
        <v>100000</v>
      </c>
      <c r="C6">
        <v>2010</v>
      </c>
      <c r="E6" t="s">
        <v>48</v>
      </c>
      <c r="F6" t="s">
        <v>22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s="3">
        <v>55000</v>
      </c>
    </row>
    <row r="7" spans="2:12" x14ac:dyDescent="0.25">
      <c r="B7">
        <f>B6+1</f>
        <v>100001</v>
      </c>
      <c r="C7">
        <v>2010</v>
      </c>
      <c r="E7" t="s">
        <v>49</v>
      </c>
      <c r="F7" t="s">
        <v>23</v>
      </c>
      <c r="G7" t="s">
        <v>18</v>
      </c>
      <c r="H7" t="s">
        <v>17</v>
      </c>
      <c r="I7" t="s">
        <v>19</v>
      </c>
      <c r="J7" t="s">
        <v>20</v>
      </c>
      <c r="K7" t="s">
        <v>24</v>
      </c>
      <c r="L7" s="3">
        <v>25000</v>
      </c>
    </row>
    <row r="8" spans="2:12" x14ac:dyDescent="0.25">
      <c r="B8">
        <f t="shared" ref="B8:B11" si="0">B7+1</f>
        <v>100002</v>
      </c>
      <c r="C8">
        <v>2010</v>
      </c>
      <c r="E8" t="s">
        <v>50</v>
      </c>
      <c r="F8" t="s">
        <v>31</v>
      </c>
      <c r="G8" t="s">
        <v>18</v>
      </c>
      <c r="H8" t="s">
        <v>17</v>
      </c>
      <c r="I8" t="s">
        <v>19</v>
      </c>
      <c r="J8" t="s">
        <v>20</v>
      </c>
      <c r="K8" t="s">
        <v>32</v>
      </c>
      <c r="L8" s="3">
        <v>25000</v>
      </c>
    </row>
    <row r="9" spans="2:12" x14ac:dyDescent="0.25">
      <c r="B9">
        <f t="shared" si="0"/>
        <v>100003</v>
      </c>
      <c r="C9">
        <v>2010</v>
      </c>
      <c r="E9" t="s">
        <v>51</v>
      </c>
      <c r="F9" t="s">
        <v>27</v>
      </c>
      <c r="G9" t="s">
        <v>18</v>
      </c>
      <c r="H9" t="s">
        <v>17</v>
      </c>
      <c r="I9" t="s">
        <v>25</v>
      </c>
      <c r="J9" t="s">
        <v>26</v>
      </c>
      <c r="K9" t="s">
        <v>24</v>
      </c>
      <c r="L9" s="3">
        <v>5000</v>
      </c>
    </row>
    <row r="10" spans="2:12" x14ac:dyDescent="0.25">
      <c r="B10">
        <f t="shared" si="0"/>
        <v>100004</v>
      </c>
      <c r="C10">
        <v>2010</v>
      </c>
      <c r="E10" t="s">
        <v>52</v>
      </c>
      <c r="F10" t="s">
        <v>28</v>
      </c>
      <c r="G10" t="s">
        <v>18</v>
      </c>
      <c r="H10" t="s">
        <v>17</v>
      </c>
      <c r="I10" t="s">
        <v>25</v>
      </c>
      <c r="J10" t="s">
        <v>26</v>
      </c>
      <c r="K10" t="s">
        <v>30</v>
      </c>
      <c r="L10" s="3">
        <v>6000</v>
      </c>
    </row>
    <row r="11" spans="2:12" x14ac:dyDescent="0.25">
      <c r="B11">
        <f t="shared" si="0"/>
        <v>100005</v>
      </c>
      <c r="C11">
        <v>2010</v>
      </c>
      <c r="E11" t="s">
        <v>53</v>
      </c>
      <c r="F11" t="s">
        <v>29</v>
      </c>
      <c r="G11" t="s">
        <v>18</v>
      </c>
      <c r="H11" t="s">
        <v>17</v>
      </c>
      <c r="I11" t="s">
        <v>25</v>
      </c>
      <c r="J11" t="s">
        <v>26</v>
      </c>
      <c r="K11" t="s">
        <v>21</v>
      </c>
      <c r="L11" s="3">
        <v>7000</v>
      </c>
    </row>
    <row r="12" spans="2:12" x14ac:dyDescent="0.25">
      <c r="B12">
        <v>59</v>
      </c>
      <c r="D12">
        <v>2010</v>
      </c>
      <c r="E12" s="7" t="s">
        <v>42</v>
      </c>
      <c r="F12" t="s">
        <v>41</v>
      </c>
      <c r="G12" s="7" t="s">
        <v>3</v>
      </c>
      <c r="H12" s="7" t="s">
        <v>3</v>
      </c>
      <c r="I12" t="s">
        <v>43</v>
      </c>
      <c r="J12" t="s">
        <v>44</v>
      </c>
      <c r="K12" t="s">
        <v>45</v>
      </c>
      <c r="L12" s="3">
        <v>0</v>
      </c>
    </row>
    <row r="13" spans="2:12" x14ac:dyDescent="0.25">
      <c r="B13">
        <v>49</v>
      </c>
      <c r="D13">
        <v>2010</v>
      </c>
      <c r="E13" s="8" t="s">
        <v>56</v>
      </c>
      <c r="F13" t="s">
        <v>47</v>
      </c>
      <c r="G13" s="7" t="s">
        <v>3</v>
      </c>
      <c r="H13" s="7" t="s">
        <v>3</v>
      </c>
      <c r="I13" t="s">
        <v>43</v>
      </c>
      <c r="J13" t="s">
        <v>44</v>
      </c>
      <c r="K13" t="s">
        <v>45</v>
      </c>
      <c r="L13" s="3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4D7D2-7B78-4F0E-8A51-288F6304644B}">
  <dimension ref="C5:I12"/>
  <sheetViews>
    <sheetView showGridLines="0" zoomScale="250" zoomScaleNormal="250" workbookViewId="0">
      <selection activeCell="G12" sqref="G12"/>
    </sheetView>
  </sheetViews>
  <sheetFormatPr defaultRowHeight="15" x14ac:dyDescent="0.25"/>
  <sheetData>
    <row r="5" spans="3:9" x14ac:dyDescent="0.25">
      <c r="D5">
        <v>2019</v>
      </c>
      <c r="E5" t="s">
        <v>38</v>
      </c>
      <c r="F5">
        <v>2020</v>
      </c>
    </row>
    <row r="6" spans="3:9" x14ac:dyDescent="0.25">
      <c r="C6" t="s">
        <v>37</v>
      </c>
      <c r="D6">
        <f>SUM(D7:D10)</f>
        <v>100</v>
      </c>
      <c r="F6" s="5">
        <v>150</v>
      </c>
      <c r="G6" s="5"/>
      <c r="H6">
        <f>(1-SUM(G8:G11))*F6</f>
        <v>97.5</v>
      </c>
    </row>
    <row r="7" spans="3:9" x14ac:dyDescent="0.25">
      <c r="C7" t="s">
        <v>33</v>
      </c>
      <c r="D7">
        <v>20</v>
      </c>
      <c r="E7" s="4">
        <f>D7/D$6</f>
        <v>0.2</v>
      </c>
      <c r="F7" s="6"/>
      <c r="G7" s="6"/>
      <c r="H7" s="4"/>
    </row>
    <row r="8" spans="3:9" x14ac:dyDescent="0.25">
      <c r="C8" t="s">
        <v>34</v>
      </c>
      <c r="D8">
        <v>30</v>
      </c>
      <c r="E8" s="4">
        <f t="shared" ref="E8:E11" si="0">D8/D$6</f>
        <v>0.3</v>
      </c>
      <c r="H8" s="4">
        <f>30/80</f>
        <v>0.375</v>
      </c>
      <c r="I8">
        <f>H8*H6</f>
        <v>36.5625</v>
      </c>
    </row>
    <row r="9" spans="3:9" x14ac:dyDescent="0.25">
      <c r="C9" t="s">
        <v>35</v>
      </c>
      <c r="D9">
        <v>50</v>
      </c>
      <c r="E9" s="4">
        <f t="shared" si="0"/>
        <v>0.5</v>
      </c>
      <c r="H9" s="4">
        <f>50/80</f>
        <v>0.625</v>
      </c>
      <c r="I9">
        <f>H9*H6</f>
        <v>60.9375</v>
      </c>
    </row>
    <row r="10" spans="3:9" x14ac:dyDescent="0.25">
      <c r="C10" t="s">
        <v>36</v>
      </c>
      <c r="D10" s="6"/>
      <c r="E10" s="4">
        <f t="shared" si="0"/>
        <v>0</v>
      </c>
      <c r="G10" s="4">
        <v>0.15</v>
      </c>
      <c r="H10" s="4">
        <f>F10/F$6</f>
        <v>0</v>
      </c>
      <c r="I10">
        <f>G10*F6</f>
        <v>22.5</v>
      </c>
    </row>
    <row r="11" spans="3:9" x14ac:dyDescent="0.25">
      <c r="C11" t="s">
        <v>39</v>
      </c>
      <c r="D11" s="6"/>
      <c r="E11" s="4">
        <f t="shared" si="0"/>
        <v>0</v>
      </c>
      <c r="G11" s="4">
        <v>0.2</v>
      </c>
      <c r="H11" s="4">
        <f>F11/F$6</f>
        <v>0</v>
      </c>
      <c r="I11">
        <f>G11*F6</f>
        <v>30</v>
      </c>
    </row>
    <row r="12" spans="3:9" x14ac:dyDescent="0.25">
      <c r="I12">
        <f>SUM(I8:I11)</f>
        <v>150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F85B583-3F0B-4D42-806E-96026843ADC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Forecast</vt:lpstr>
      <vt:lpstr>Override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Alberto Ferrari</cp:lastModifiedBy>
  <dcterms:created xsi:type="dcterms:W3CDTF">2017-05-03T18:21:24Z</dcterms:created>
  <dcterms:modified xsi:type="dcterms:W3CDTF">2020-01-23T22:12:51Z</dcterms:modified>
</cp:coreProperties>
</file>